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30" yWindow="555" windowWidth="27570" windowHeight="14580"/>
  </bookViews>
  <sheets>
    <sheet name="Rekapitulace stavby" sheetId="1" r:id="rId1"/>
    <sheet name="1 - Venkovní kanalizace" sheetId="2" r:id="rId2"/>
    <sheet name="2 - Vnitřní kanalizace" sheetId="3" r:id="rId3"/>
    <sheet name="Pokyny pro vyplnění" sheetId="4" r:id="rId4"/>
  </sheets>
  <definedNames>
    <definedName name="_xlnm._FilterDatabase" localSheetId="1" hidden="1">'1 - Venkovní kanalizace'!$C$82:$K$350</definedName>
    <definedName name="_xlnm._FilterDatabase" localSheetId="2" hidden="1">'2 - Vnitřní kanalizace'!$C$85:$K$450</definedName>
    <definedName name="_xlnm.Print_Titles" localSheetId="1">'1 - Venkovní kanalizace'!$82:$82</definedName>
    <definedName name="_xlnm.Print_Titles" localSheetId="2">'2 - Vnitřní kanalizace'!$85:$85</definedName>
    <definedName name="_xlnm.Print_Titles" localSheetId="0">'Rekapitulace stavby'!$49:$49</definedName>
    <definedName name="_xlnm.Print_Area" localSheetId="1">'1 - Venkovní kanalizace'!$C$4:$J$36,'1 - Venkovní kanalizace'!$C$42:$J$64,'1 - Venkovní kanalizace'!$C$70:$K$350</definedName>
    <definedName name="_xlnm.Print_Area" localSheetId="2">'2 - Vnitřní kanalizace'!$C$4:$J$36,'2 - Vnitřní kanalizace'!$C$42:$J$67,'2 - Vnitřní kanalizace'!$C$73:$K$450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25725"/>
</workbook>
</file>

<file path=xl/calcChain.xml><?xml version="1.0" encoding="utf-8"?>
<calcChain xmlns="http://schemas.openxmlformats.org/spreadsheetml/2006/main">
  <c r="AY53" i="1"/>
  <c r="AX53"/>
  <c r="BI449" i="3"/>
  <c r="BH449"/>
  <c r="BG449"/>
  <c r="BF449"/>
  <c r="T449"/>
  <c r="R449"/>
  <c r="P449"/>
  <c r="BK449"/>
  <c r="J449"/>
  <c r="BE449" s="1"/>
  <c r="BI447"/>
  <c r="BH447"/>
  <c r="BG447"/>
  <c r="BF447"/>
  <c r="BE447"/>
  <c r="T447"/>
  <c r="R447"/>
  <c r="P447"/>
  <c r="BK447"/>
  <c r="J447"/>
  <c r="BI445"/>
  <c r="BH445"/>
  <c r="BG445"/>
  <c r="BF445"/>
  <c r="BE445"/>
  <c r="T445"/>
  <c r="R445"/>
  <c r="P445"/>
  <c r="BK445"/>
  <c r="J445"/>
  <c r="BI443"/>
  <c r="BH443"/>
  <c r="BG443"/>
  <c r="BF443"/>
  <c r="BE443"/>
  <c r="T443"/>
  <c r="T442" s="1"/>
  <c r="R443"/>
  <c r="R442" s="1"/>
  <c r="P443"/>
  <c r="P442" s="1"/>
  <c r="BK443"/>
  <c r="BK442" s="1"/>
  <c r="J442" s="1"/>
  <c r="J66" s="1"/>
  <c r="J443"/>
  <c r="BI440"/>
  <c r="BH440"/>
  <c r="BG440"/>
  <c r="BF440"/>
  <c r="T440"/>
  <c r="R440"/>
  <c r="P440"/>
  <c r="BK440"/>
  <c r="J440"/>
  <c r="BE440" s="1"/>
  <c r="BI439"/>
  <c r="BH439"/>
  <c r="BG439"/>
  <c r="BF439"/>
  <c r="T439"/>
  <c r="R439"/>
  <c r="P439"/>
  <c r="BK439"/>
  <c r="J439"/>
  <c r="BE439" s="1"/>
  <c r="BI437"/>
  <c r="BH437"/>
  <c r="BG437"/>
  <c r="BF437"/>
  <c r="T437"/>
  <c r="R437"/>
  <c r="P437"/>
  <c r="BK437"/>
  <c r="J437"/>
  <c r="BE437" s="1"/>
  <c r="BI436"/>
  <c r="BH436"/>
  <c r="BG436"/>
  <c r="BF436"/>
  <c r="BE436"/>
  <c r="T436"/>
  <c r="R436"/>
  <c r="P436"/>
  <c r="BK436"/>
  <c r="J436"/>
  <c r="BI434"/>
  <c r="BH434"/>
  <c r="BG434"/>
  <c r="BF434"/>
  <c r="BE434"/>
  <c r="T434"/>
  <c r="R434"/>
  <c r="P434"/>
  <c r="BK434"/>
  <c r="J434"/>
  <c r="BI433"/>
  <c r="BH433"/>
  <c r="BG433"/>
  <c r="BF433"/>
  <c r="BE433"/>
  <c r="T433"/>
  <c r="R433"/>
  <c r="P433"/>
  <c r="BK433"/>
  <c r="J433"/>
  <c r="BI431"/>
  <c r="BH431"/>
  <c r="BG431"/>
  <c r="BF431"/>
  <c r="BE431"/>
  <c r="T431"/>
  <c r="R431"/>
  <c r="P431"/>
  <c r="BK431"/>
  <c r="J431"/>
  <c r="BI430"/>
  <c r="BH430"/>
  <c r="BG430"/>
  <c r="BF430"/>
  <c r="BE430"/>
  <c r="T430"/>
  <c r="R430"/>
  <c r="P430"/>
  <c r="BK430"/>
  <c r="J430"/>
  <c r="BI428"/>
  <c r="BH428"/>
  <c r="BG428"/>
  <c r="BF428"/>
  <c r="BE428"/>
  <c r="T428"/>
  <c r="R428"/>
  <c r="P428"/>
  <c r="BK428"/>
  <c r="J428"/>
  <c r="BI427"/>
  <c r="BH427"/>
  <c r="BG427"/>
  <c r="BF427"/>
  <c r="BE427"/>
  <c r="T427"/>
  <c r="R427"/>
  <c r="P427"/>
  <c r="BK427"/>
  <c r="J427"/>
  <c r="BI425"/>
  <c r="BH425"/>
  <c r="BG425"/>
  <c r="BF425"/>
  <c r="BE425"/>
  <c r="T425"/>
  <c r="T424" s="1"/>
  <c r="R425"/>
  <c r="R424" s="1"/>
  <c r="P425"/>
  <c r="P424" s="1"/>
  <c r="BK425"/>
  <c r="BK424" s="1"/>
  <c r="J424" s="1"/>
  <c r="J65" s="1"/>
  <c r="J425"/>
  <c r="BI422"/>
  <c r="BH422"/>
  <c r="BG422"/>
  <c r="BF422"/>
  <c r="T422"/>
  <c r="R422"/>
  <c r="P422"/>
  <c r="BK422"/>
  <c r="J422"/>
  <c r="BE422" s="1"/>
  <c r="BI420"/>
  <c r="BH420"/>
  <c r="BG420"/>
  <c r="BF420"/>
  <c r="T420"/>
  <c r="R420"/>
  <c r="P420"/>
  <c r="BK420"/>
  <c r="J420"/>
  <c r="BE420" s="1"/>
  <c r="BI418"/>
  <c r="BH418"/>
  <c r="BG418"/>
  <c r="BF418"/>
  <c r="T418"/>
  <c r="R418"/>
  <c r="P418"/>
  <c r="BK418"/>
  <c r="J418"/>
  <c r="BE418" s="1"/>
  <c r="BI416"/>
  <c r="BH416"/>
  <c r="BG416"/>
  <c r="BF416"/>
  <c r="T416"/>
  <c r="R416"/>
  <c r="P416"/>
  <c r="BK416"/>
  <c r="J416"/>
  <c r="BE416" s="1"/>
  <c r="BI414"/>
  <c r="BH414"/>
  <c r="BG414"/>
  <c r="BF414"/>
  <c r="T414"/>
  <c r="R414"/>
  <c r="P414"/>
  <c r="BK414"/>
  <c r="J414"/>
  <c r="BE414" s="1"/>
  <c r="BI412"/>
  <c r="BH412"/>
  <c r="BG412"/>
  <c r="BF412"/>
  <c r="T412"/>
  <c r="R412"/>
  <c r="P412"/>
  <c r="BK412"/>
  <c r="J412"/>
  <c r="BE412" s="1"/>
  <c r="BI410"/>
  <c r="BH410"/>
  <c r="BG410"/>
  <c r="BF410"/>
  <c r="T410"/>
  <c r="R410"/>
  <c r="P410"/>
  <c r="BK410"/>
  <c r="J410"/>
  <c r="BE410" s="1"/>
  <c r="BI408"/>
  <c r="BH408"/>
  <c r="BG408"/>
  <c r="BF408"/>
  <c r="BE408"/>
  <c r="T408"/>
  <c r="R408"/>
  <c r="P408"/>
  <c r="BK408"/>
  <c r="J408"/>
  <c r="BI406"/>
  <c r="BH406"/>
  <c r="BG406"/>
  <c r="BF406"/>
  <c r="BE406"/>
  <c r="T406"/>
  <c r="R406"/>
  <c r="P406"/>
  <c r="BK406"/>
  <c r="J406"/>
  <c r="BI404"/>
  <c r="BH404"/>
  <c r="BG404"/>
  <c r="BF404"/>
  <c r="BE404"/>
  <c r="T404"/>
  <c r="R404"/>
  <c r="P404"/>
  <c r="BK404"/>
  <c r="J404"/>
  <c r="BI402"/>
  <c r="BH402"/>
  <c r="BG402"/>
  <c r="BF402"/>
  <c r="BE402"/>
  <c r="T402"/>
  <c r="R402"/>
  <c r="P402"/>
  <c r="BK402"/>
  <c r="J402"/>
  <c r="BI400"/>
  <c r="BH400"/>
  <c r="BG400"/>
  <c r="BF400"/>
  <c r="BE400"/>
  <c r="T400"/>
  <c r="R400"/>
  <c r="P400"/>
  <c r="BK400"/>
  <c r="J400"/>
  <c r="BI398"/>
  <c r="BH398"/>
  <c r="BG398"/>
  <c r="BF398"/>
  <c r="BE398"/>
  <c r="T398"/>
  <c r="R398"/>
  <c r="P398"/>
  <c r="BK398"/>
  <c r="J398"/>
  <c r="BI396"/>
  <c r="BH396"/>
  <c r="BG396"/>
  <c r="BF396"/>
  <c r="BE396"/>
  <c r="T396"/>
  <c r="R396"/>
  <c r="P396"/>
  <c r="BK396"/>
  <c r="J396"/>
  <c r="BI394"/>
  <c r="BH394"/>
  <c r="BG394"/>
  <c r="BF394"/>
  <c r="BE394"/>
  <c r="T394"/>
  <c r="R394"/>
  <c r="P394"/>
  <c r="BK394"/>
  <c r="J394"/>
  <c r="BI392"/>
  <c r="BH392"/>
  <c r="BG392"/>
  <c r="BF392"/>
  <c r="BE392"/>
  <c r="T392"/>
  <c r="R392"/>
  <c r="P392"/>
  <c r="BK392"/>
  <c r="J392"/>
  <c r="BI390"/>
  <c r="BH390"/>
  <c r="BG390"/>
  <c r="BF390"/>
  <c r="BE390"/>
  <c r="T390"/>
  <c r="R390"/>
  <c r="P390"/>
  <c r="BK390"/>
  <c r="J390"/>
  <c r="BI388"/>
  <c r="BH388"/>
  <c r="BG388"/>
  <c r="BF388"/>
  <c r="BE388"/>
  <c r="T388"/>
  <c r="R388"/>
  <c r="P388"/>
  <c r="BK388"/>
  <c r="J388"/>
  <c r="BI386"/>
  <c r="BH386"/>
  <c r="BG386"/>
  <c r="BF386"/>
  <c r="BE386"/>
  <c r="T386"/>
  <c r="R386"/>
  <c r="P386"/>
  <c r="BK386"/>
  <c r="J386"/>
  <c r="BI384"/>
  <c r="BH384"/>
  <c r="BG384"/>
  <c r="BF384"/>
  <c r="BE384"/>
  <c r="T384"/>
  <c r="R384"/>
  <c r="P384"/>
  <c r="BK384"/>
  <c r="J384"/>
  <c r="BI382"/>
  <c r="BH382"/>
  <c r="BG382"/>
  <c r="BF382"/>
  <c r="BE382"/>
  <c r="T382"/>
  <c r="R382"/>
  <c r="P382"/>
  <c r="BK382"/>
  <c r="J382"/>
  <c r="BI380"/>
  <c r="BH380"/>
  <c r="BG380"/>
  <c r="BF380"/>
  <c r="BE380"/>
  <c r="T380"/>
  <c r="R380"/>
  <c r="P380"/>
  <c r="BK380"/>
  <c r="J380"/>
  <c r="BI378"/>
  <c r="BH378"/>
  <c r="BG378"/>
  <c r="BF378"/>
  <c r="BE378"/>
  <c r="T378"/>
  <c r="R378"/>
  <c r="P378"/>
  <c r="BK378"/>
  <c r="J378"/>
  <c r="BI376"/>
  <c r="BH376"/>
  <c r="BG376"/>
  <c r="BF376"/>
  <c r="BE376"/>
  <c r="T376"/>
  <c r="R376"/>
  <c r="P376"/>
  <c r="BK376"/>
  <c r="J376"/>
  <c r="BI374"/>
  <c r="BH374"/>
  <c r="BG374"/>
  <c r="BF374"/>
  <c r="BE374"/>
  <c r="T374"/>
  <c r="R374"/>
  <c r="P374"/>
  <c r="BK374"/>
  <c r="J374"/>
  <c r="BI372"/>
  <c r="BH372"/>
  <c r="BG372"/>
  <c r="BF372"/>
  <c r="BE372"/>
  <c r="T372"/>
  <c r="R372"/>
  <c r="P372"/>
  <c r="BK372"/>
  <c r="J372"/>
  <c r="BI370"/>
  <c r="BH370"/>
  <c r="BG370"/>
  <c r="BF370"/>
  <c r="BE370"/>
  <c r="T370"/>
  <c r="R370"/>
  <c r="P370"/>
  <c r="BK370"/>
  <c r="J370"/>
  <c r="BI368"/>
  <c r="BH368"/>
  <c r="BG368"/>
  <c r="BF368"/>
  <c r="BE368"/>
  <c r="T368"/>
  <c r="R368"/>
  <c r="P368"/>
  <c r="BK368"/>
  <c r="J368"/>
  <c r="BI366"/>
  <c r="BH366"/>
  <c r="BG366"/>
  <c r="BF366"/>
  <c r="BE366"/>
  <c r="T366"/>
  <c r="R366"/>
  <c r="P366"/>
  <c r="BK366"/>
  <c r="J366"/>
  <c r="BI364"/>
  <c r="BH364"/>
  <c r="BG364"/>
  <c r="BF364"/>
  <c r="BE364"/>
  <c r="T364"/>
  <c r="R364"/>
  <c r="P364"/>
  <c r="BK364"/>
  <c r="J364"/>
  <c r="BI362"/>
  <c r="BH362"/>
  <c r="BG362"/>
  <c r="BF362"/>
  <c r="BE362"/>
  <c r="T362"/>
  <c r="R362"/>
  <c r="P362"/>
  <c r="BK362"/>
  <c r="J362"/>
  <c r="BI360"/>
  <c r="BH360"/>
  <c r="BG360"/>
  <c r="BF360"/>
  <c r="BE360"/>
  <c r="T360"/>
  <c r="R360"/>
  <c r="P360"/>
  <c r="BK360"/>
  <c r="J360"/>
  <c r="BI358"/>
  <c r="BH358"/>
  <c r="BG358"/>
  <c r="BF358"/>
  <c r="BE358"/>
  <c r="T358"/>
  <c r="R358"/>
  <c r="P358"/>
  <c r="BK358"/>
  <c r="J358"/>
  <c r="BI356"/>
  <c r="BH356"/>
  <c r="BG356"/>
  <c r="BF356"/>
  <c r="BE356"/>
  <c r="T356"/>
  <c r="R356"/>
  <c r="P356"/>
  <c r="BK356"/>
  <c r="J356"/>
  <c r="BI354"/>
  <c r="BH354"/>
  <c r="BG354"/>
  <c r="BF354"/>
  <c r="BE354"/>
  <c r="T354"/>
  <c r="R354"/>
  <c r="P354"/>
  <c r="BK354"/>
  <c r="J354"/>
  <c r="BI352"/>
  <c r="BH352"/>
  <c r="BG352"/>
  <c r="BF352"/>
  <c r="BE352"/>
  <c r="T352"/>
  <c r="R352"/>
  <c r="P352"/>
  <c r="BK352"/>
  <c r="J352"/>
  <c r="BI350"/>
  <c r="BH350"/>
  <c r="BG350"/>
  <c r="BF350"/>
  <c r="BE350"/>
  <c r="T350"/>
  <c r="R350"/>
  <c r="P350"/>
  <c r="BK350"/>
  <c r="J350"/>
  <c r="BI348"/>
  <c r="BH348"/>
  <c r="BG348"/>
  <c r="BF348"/>
  <c r="BE348"/>
  <c r="T348"/>
  <c r="R348"/>
  <c r="P348"/>
  <c r="BK348"/>
  <c r="J348"/>
  <c r="BI346"/>
  <c r="BH346"/>
  <c r="BG346"/>
  <c r="BF346"/>
  <c r="BE346"/>
  <c r="T346"/>
  <c r="R346"/>
  <c r="P346"/>
  <c r="BK346"/>
  <c r="J346"/>
  <c r="BI344"/>
  <c r="BH344"/>
  <c r="BG344"/>
  <c r="BF344"/>
  <c r="BE344"/>
  <c r="T344"/>
  <c r="R344"/>
  <c r="P344"/>
  <c r="BK344"/>
  <c r="J344"/>
  <c r="BI342"/>
  <c r="BH342"/>
  <c r="BG342"/>
  <c r="BF342"/>
  <c r="BE342"/>
  <c r="T342"/>
  <c r="R342"/>
  <c r="P342"/>
  <c r="BK342"/>
  <c r="J342"/>
  <c r="BI340"/>
  <c r="BH340"/>
  <c r="BG340"/>
  <c r="BF340"/>
  <c r="BE340"/>
  <c r="T340"/>
  <c r="R340"/>
  <c r="P340"/>
  <c r="BK340"/>
  <c r="J340"/>
  <c r="BI338"/>
  <c r="BH338"/>
  <c r="BG338"/>
  <c r="BF338"/>
  <c r="BE338"/>
  <c r="T338"/>
  <c r="R338"/>
  <c r="P338"/>
  <c r="BK338"/>
  <c r="J338"/>
  <c r="BI336"/>
  <c r="BH336"/>
  <c r="BG336"/>
  <c r="BF336"/>
  <c r="BE336"/>
  <c r="T336"/>
  <c r="R336"/>
  <c r="P336"/>
  <c r="BK336"/>
  <c r="J336"/>
  <c r="BI334"/>
  <c r="BH334"/>
  <c r="BG334"/>
  <c r="BF334"/>
  <c r="BE334"/>
  <c r="T334"/>
  <c r="R334"/>
  <c r="P334"/>
  <c r="BK334"/>
  <c r="J334"/>
  <c r="BI332"/>
  <c r="BH332"/>
  <c r="BG332"/>
  <c r="BF332"/>
  <c r="BE332"/>
  <c r="T332"/>
  <c r="R332"/>
  <c r="P332"/>
  <c r="BK332"/>
  <c r="J332"/>
  <c r="BI330"/>
  <c r="BH330"/>
  <c r="BG330"/>
  <c r="BF330"/>
  <c r="BE330"/>
  <c r="T330"/>
  <c r="R330"/>
  <c r="P330"/>
  <c r="BK330"/>
  <c r="J330"/>
  <c r="BI327"/>
  <c r="BH327"/>
  <c r="BG327"/>
  <c r="BF327"/>
  <c r="BE327"/>
  <c r="T327"/>
  <c r="R327"/>
  <c r="P327"/>
  <c r="BK327"/>
  <c r="J327"/>
  <c r="BI325"/>
  <c r="BH325"/>
  <c r="BG325"/>
  <c r="BF325"/>
  <c r="BE325"/>
  <c r="T325"/>
  <c r="R325"/>
  <c r="P325"/>
  <c r="BK325"/>
  <c r="J325"/>
  <c r="BI323"/>
  <c r="BH323"/>
  <c r="BG323"/>
  <c r="BF323"/>
  <c r="BE323"/>
  <c r="T323"/>
  <c r="R323"/>
  <c r="P323"/>
  <c r="BK323"/>
  <c r="J323"/>
  <c r="BI321"/>
  <c r="BH321"/>
  <c r="BG321"/>
  <c r="BF321"/>
  <c r="BE321"/>
  <c r="T321"/>
  <c r="R321"/>
  <c r="P321"/>
  <c r="BK321"/>
  <c r="J321"/>
  <c r="BI319"/>
  <c r="BH319"/>
  <c r="BG319"/>
  <c r="BF319"/>
  <c r="BE319"/>
  <c r="T319"/>
  <c r="R319"/>
  <c r="P319"/>
  <c r="BK319"/>
  <c r="J319"/>
  <c r="BI317"/>
  <c r="BH317"/>
  <c r="BG317"/>
  <c r="BF317"/>
  <c r="BE317"/>
  <c r="T317"/>
  <c r="R317"/>
  <c r="P317"/>
  <c r="BK317"/>
  <c r="J317"/>
  <c r="BI315"/>
  <c r="BH315"/>
  <c r="BG315"/>
  <c r="BF315"/>
  <c r="BE315"/>
  <c r="T315"/>
  <c r="R315"/>
  <c r="P315"/>
  <c r="BK315"/>
  <c r="J315"/>
  <c r="BI312"/>
  <c r="BH312"/>
  <c r="BG312"/>
  <c r="BF312"/>
  <c r="BE312"/>
  <c r="T312"/>
  <c r="R312"/>
  <c r="P312"/>
  <c r="BK312"/>
  <c r="J312"/>
  <c r="BI309"/>
  <c r="BH309"/>
  <c r="BG309"/>
  <c r="BF309"/>
  <c r="BE309"/>
  <c r="T309"/>
  <c r="R309"/>
  <c r="P309"/>
  <c r="BK309"/>
  <c r="J309"/>
  <c r="BI307"/>
  <c r="BH307"/>
  <c r="BG307"/>
  <c r="BF307"/>
  <c r="BE307"/>
  <c r="T307"/>
  <c r="R307"/>
  <c r="P307"/>
  <c r="BK307"/>
  <c r="J307"/>
  <c r="BI302"/>
  <c r="BH302"/>
  <c r="BG302"/>
  <c r="BF302"/>
  <c r="BE302"/>
  <c r="T302"/>
  <c r="R302"/>
  <c r="P302"/>
  <c r="BK302"/>
  <c r="J302"/>
  <c r="BI299"/>
  <c r="BH299"/>
  <c r="BG299"/>
  <c r="BF299"/>
  <c r="BE299"/>
  <c r="T299"/>
  <c r="R299"/>
  <c r="P299"/>
  <c r="BK299"/>
  <c r="J299"/>
  <c r="BI296"/>
  <c r="BH296"/>
  <c r="BG296"/>
  <c r="BF296"/>
  <c r="BE296"/>
  <c r="T296"/>
  <c r="R296"/>
  <c r="P296"/>
  <c r="BK296"/>
  <c r="J296"/>
  <c r="BI294"/>
  <c r="BH294"/>
  <c r="BG294"/>
  <c r="BF294"/>
  <c r="BE294"/>
  <c r="T294"/>
  <c r="R294"/>
  <c r="P294"/>
  <c r="BK294"/>
  <c r="J294"/>
  <c r="BI291"/>
  <c r="BH291"/>
  <c r="BG291"/>
  <c r="BF291"/>
  <c r="BE291"/>
  <c r="T291"/>
  <c r="R291"/>
  <c r="P291"/>
  <c r="BK291"/>
  <c r="J291"/>
  <c r="BI288"/>
  <c r="BH288"/>
  <c r="BG288"/>
  <c r="BF288"/>
  <c r="BE288"/>
  <c r="T288"/>
  <c r="R288"/>
  <c r="P288"/>
  <c r="BK288"/>
  <c r="J288"/>
  <c r="BI286"/>
  <c r="BH286"/>
  <c r="BG286"/>
  <c r="BF286"/>
  <c r="BE286"/>
  <c r="T286"/>
  <c r="R286"/>
  <c r="P286"/>
  <c r="BK286"/>
  <c r="J286"/>
  <c r="BI284"/>
  <c r="BH284"/>
  <c r="BG284"/>
  <c r="BF284"/>
  <c r="BE284"/>
  <c r="T284"/>
  <c r="R284"/>
  <c r="P284"/>
  <c r="BK284"/>
  <c r="J284"/>
  <c r="BI282"/>
  <c r="BH282"/>
  <c r="BG282"/>
  <c r="BF282"/>
  <c r="BE282"/>
  <c r="T282"/>
  <c r="R282"/>
  <c r="P282"/>
  <c r="BK282"/>
  <c r="J282"/>
  <c r="BI280"/>
  <c r="BH280"/>
  <c r="BG280"/>
  <c r="BF280"/>
  <c r="BE280"/>
  <c r="T280"/>
  <c r="R280"/>
  <c r="P280"/>
  <c r="BK280"/>
  <c r="J280"/>
  <c r="BI278"/>
  <c r="BH278"/>
  <c r="BG278"/>
  <c r="BF278"/>
  <c r="BE278"/>
  <c r="T278"/>
  <c r="R278"/>
  <c r="P278"/>
  <c r="BK278"/>
  <c r="J278"/>
  <c r="BI276"/>
  <c r="BH276"/>
  <c r="BG276"/>
  <c r="BF276"/>
  <c r="BE276"/>
  <c r="T276"/>
  <c r="R276"/>
  <c r="P276"/>
  <c r="BK276"/>
  <c r="J276"/>
  <c r="BI274"/>
  <c r="BH274"/>
  <c r="BG274"/>
  <c r="BF274"/>
  <c r="BE274"/>
  <c r="T274"/>
  <c r="R274"/>
  <c r="P274"/>
  <c r="BK274"/>
  <c r="J274"/>
  <c r="BI272"/>
  <c r="BH272"/>
  <c r="BG272"/>
  <c r="BF272"/>
  <c r="BE272"/>
  <c r="T272"/>
  <c r="R272"/>
  <c r="P272"/>
  <c r="BK272"/>
  <c r="J272"/>
  <c r="BI270"/>
  <c r="BH270"/>
  <c r="BG270"/>
  <c r="BF270"/>
  <c r="BE270"/>
  <c r="T270"/>
  <c r="R270"/>
  <c r="P270"/>
  <c r="BK270"/>
  <c r="J270"/>
  <c r="BI268"/>
  <c r="BH268"/>
  <c r="BG268"/>
  <c r="BF268"/>
  <c r="BE268"/>
  <c r="T268"/>
  <c r="R268"/>
  <c r="P268"/>
  <c r="BK268"/>
  <c r="J268"/>
  <c r="BI266"/>
  <c r="BH266"/>
  <c r="BG266"/>
  <c r="BF266"/>
  <c r="BE266"/>
  <c r="T266"/>
  <c r="R266"/>
  <c r="P266"/>
  <c r="BK266"/>
  <c r="J266"/>
  <c r="BI264"/>
  <c r="BH264"/>
  <c r="BG264"/>
  <c r="BF264"/>
  <c r="BE264"/>
  <c r="T264"/>
  <c r="R264"/>
  <c r="P264"/>
  <c r="BK264"/>
  <c r="J264"/>
  <c r="BI262"/>
  <c r="BH262"/>
  <c r="BG262"/>
  <c r="BF262"/>
  <c r="BE262"/>
  <c r="T262"/>
  <c r="R262"/>
  <c r="P262"/>
  <c r="BK262"/>
  <c r="J262"/>
  <c r="BI260"/>
  <c r="BH260"/>
  <c r="BG260"/>
  <c r="BF260"/>
  <c r="BE260"/>
  <c r="T260"/>
  <c r="R260"/>
  <c r="P260"/>
  <c r="BK260"/>
  <c r="J260"/>
  <c r="BI258"/>
  <c r="BH258"/>
  <c r="BG258"/>
  <c r="BF258"/>
  <c r="BE258"/>
  <c r="T258"/>
  <c r="R258"/>
  <c r="P258"/>
  <c r="BK258"/>
  <c r="J258"/>
  <c r="BI256"/>
  <c r="BH256"/>
  <c r="BG256"/>
  <c r="BF256"/>
  <c r="BE256"/>
  <c r="T256"/>
  <c r="R256"/>
  <c r="P256"/>
  <c r="BK256"/>
  <c r="J256"/>
  <c r="BI254"/>
  <c r="BH254"/>
  <c r="BG254"/>
  <c r="BF254"/>
  <c r="BE254"/>
  <c r="T254"/>
  <c r="R254"/>
  <c r="P254"/>
  <c r="BK254"/>
  <c r="J254"/>
  <c r="BI253"/>
  <c r="BH253"/>
  <c r="BG253"/>
  <c r="BF253"/>
  <c r="BE253"/>
  <c r="T253"/>
  <c r="R253"/>
  <c r="P253"/>
  <c r="BK253"/>
  <c r="J253"/>
  <c r="BI251"/>
  <c r="BH251"/>
  <c r="BG251"/>
  <c r="BF251"/>
  <c r="BE251"/>
  <c r="T251"/>
  <c r="R251"/>
  <c r="P251"/>
  <c r="BK251"/>
  <c r="J251"/>
  <c r="BI250"/>
  <c r="BH250"/>
  <c r="BG250"/>
  <c r="BF250"/>
  <c r="BE250"/>
  <c r="T250"/>
  <c r="R250"/>
  <c r="P250"/>
  <c r="BK250"/>
  <c r="J250"/>
  <c r="BI248"/>
  <c r="BH248"/>
  <c r="BG248"/>
  <c r="BF248"/>
  <c r="BE248"/>
  <c r="T248"/>
  <c r="R248"/>
  <c r="P248"/>
  <c r="BK248"/>
  <c r="J248"/>
  <c r="BI245"/>
  <c r="BH245"/>
  <c r="BG245"/>
  <c r="BF245"/>
  <c r="BE245"/>
  <c r="T245"/>
  <c r="R245"/>
  <c r="P245"/>
  <c r="BK245"/>
  <c r="J245"/>
  <c r="BI242"/>
  <c r="BH242"/>
  <c r="BG242"/>
  <c r="BF242"/>
  <c r="BE242"/>
  <c r="T242"/>
  <c r="R242"/>
  <c r="P242"/>
  <c r="BK242"/>
  <c r="J242"/>
  <c r="BI222"/>
  <c r="BH222"/>
  <c r="BG222"/>
  <c r="BF222"/>
  <c r="BE222"/>
  <c r="T222"/>
  <c r="R222"/>
  <c r="P222"/>
  <c r="BK222"/>
  <c r="J222"/>
  <c r="BI220"/>
  <c r="BH220"/>
  <c r="BG220"/>
  <c r="BF220"/>
  <c r="BE220"/>
  <c r="T220"/>
  <c r="R220"/>
  <c r="P220"/>
  <c r="BK220"/>
  <c r="J220"/>
  <c r="BI218"/>
  <c r="BH218"/>
  <c r="BG218"/>
  <c r="BF218"/>
  <c r="BE218"/>
  <c r="T218"/>
  <c r="R218"/>
  <c r="P218"/>
  <c r="BK218"/>
  <c r="J218"/>
  <c r="BI215"/>
  <c r="BH215"/>
  <c r="BG215"/>
  <c r="BF215"/>
  <c r="BE215"/>
  <c r="T215"/>
  <c r="R215"/>
  <c r="P215"/>
  <c r="BK215"/>
  <c r="J215"/>
  <c r="BI213"/>
  <c r="BH213"/>
  <c r="BG213"/>
  <c r="BF213"/>
  <c r="BE213"/>
  <c r="T213"/>
  <c r="R213"/>
  <c r="P213"/>
  <c r="BK213"/>
  <c r="J213"/>
  <c r="BI210"/>
  <c r="BH210"/>
  <c r="BG210"/>
  <c r="BF210"/>
  <c r="BE210"/>
  <c r="T210"/>
  <c r="R210"/>
  <c r="P210"/>
  <c r="BK210"/>
  <c r="J210"/>
  <c r="BI208"/>
  <c r="BH208"/>
  <c r="BG208"/>
  <c r="BF208"/>
  <c r="BE208"/>
  <c r="T208"/>
  <c r="R208"/>
  <c r="P208"/>
  <c r="BK208"/>
  <c r="J208"/>
  <c r="BI205"/>
  <c r="BH205"/>
  <c r="BG205"/>
  <c r="BF205"/>
  <c r="BE205"/>
  <c r="T205"/>
  <c r="R205"/>
  <c r="P205"/>
  <c r="BK205"/>
  <c r="J205"/>
  <c r="BI202"/>
  <c r="BH202"/>
  <c r="BG202"/>
  <c r="BF202"/>
  <c r="BE202"/>
  <c r="T202"/>
  <c r="R202"/>
  <c r="P202"/>
  <c r="BK202"/>
  <c r="J202"/>
  <c r="BI199"/>
  <c r="BH199"/>
  <c r="BG199"/>
  <c r="BF199"/>
  <c r="BE199"/>
  <c r="T199"/>
  <c r="R199"/>
  <c r="P199"/>
  <c r="BK199"/>
  <c r="J199"/>
  <c r="BI196"/>
  <c r="BH196"/>
  <c r="BG196"/>
  <c r="BF196"/>
  <c r="BE196"/>
  <c r="T196"/>
  <c r="R196"/>
  <c r="P196"/>
  <c r="BK196"/>
  <c r="J196"/>
  <c r="BI194"/>
  <c r="BH194"/>
  <c r="BG194"/>
  <c r="BF194"/>
  <c r="BE194"/>
  <c r="T194"/>
  <c r="R194"/>
  <c r="P194"/>
  <c r="BK194"/>
  <c r="J194"/>
  <c r="BI192"/>
  <c r="BH192"/>
  <c r="BG192"/>
  <c r="BF192"/>
  <c r="BE192"/>
  <c r="T192"/>
  <c r="R192"/>
  <c r="P192"/>
  <c r="BK192"/>
  <c r="J192"/>
  <c r="BI190"/>
  <c r="BH190"/>
  <c r="BG190"/>
  <c r="BF190"/>
  <c r="BE190"/>
  <c r="T190"/>
  <c r="R190"/>
  <c r="P190"/>
  <c r="BK190"/>
  <c r="J190"/>
  <c r="BI188"/>
  <c r="BH188"/>
  <c r="BG188"/>
  <c r="BF188"/>
  <c r="BE188"/>
  <c r="T188"/>
  <c r="R188"/>
  <c r="P188"/>
  <c r="BK188"/>
  <c r="J188"/>
  <c r="BI186"/>
  <c r="BH186"/>
  <c r="BG186"/>
  <c r="BF186"/>
  <c r="BE186"/>
  <c r="T186"/>
  <c r="R186"/>
  <c r="P186"/>
  <c r="BK186"/>
  <c r="J186"/>
  <c r="BI184"/>
  <c r="BH184"/>
  <c r="BG184"/>
  <c r="BF184"/>
  <c r="BE184"/>
  <c r="T184"/>
  <c r="R184"/>
  <c r="P184"/>
  <c r="BK184"/>
  <c r="J184"/>
  <c r="BI182"/>
  <c r="BH182"/>
  <c r="BG182"/>
  <c r="BF182"/>
  <c r="BE182"/>
  <c r="T182"/>
  <c r="R182"/>
  <c r="P182"/>
  <c r="BK182"/>
  <c r="J182"/>
  <c r="BI180"/>
  <c r="BH180"/>
  <c r="BG180"/>
  <c r="BF180"/>
  <c r="BE180"/>
  <c r="T180"/>
  <c r="R180"/>
  <c r="P180"/>
  <c r="BK180"/>
  <c r="J180"/>
  <c r="BI178"/>
  <c r="BH178"/>
  <c r="BG178"/>
  <c r="BF178"/>
  <c r="BE178"/>
  <c r="T178"/>
  <c r="R178"/>
  <c r="P178"/>
  <c r="BK178"/>
  <c r="J178"/>
  <c r="BI176"/>
  <c r="BH176"/>
  <c r="BG176"/>
  <c r="BF176"/>
  <c r="BE176"/>
  <c r="T176"/>
  <c r="R176"/>
  <c r="P176"/>
  <c r="BK176"/>
  <c r="J176"/>
  <c r="BI174"/>
  <c r="BH174"/>
  <c r="BG174"/>
  <c r="BF174"/>
  <c r="BE174"/>
  <c r="T174"/>
  <c r="T173" s="1"/>
  <c r="R174"/>
  <c r="R173" s="1"/>
  <c r="P174"/>
  <c r="P173" s="1"/>
  <c r="BK174"/>
  <c r="BK173" s="1"/>
  <c r="J173" s="1"/>
  <c r="J64" s="1"/>
  <c r="J174"/>
  <c r="BI171"/>
  <c r="BH171"/>
  <c r="BG171"/>
  <c r="BF171"/>
  <c r="T171"/>
  <c r="R171"/>
  <c r="P171"/>
  <c r="BK171"/>
  <c r="J171"/>
  <c r="BE171" s="1"/>
  <c r="BI167"/>
  <c r="BH167"/>
  <c r="BG167"/>
  <c r="BF167"/>
  <c r="T167"/>
  <c r="R167"/>
  <c r="P167"/>
  <c r="BK167"/>
  <c r="J167"/>
  <c r="BE167" s="1"/>
  <c r="BI144"/>
  <c r="BH144"/>
  <c r="BG144"/>
  <c r="BF144"/>
  <c r="T144"/>
  <c r="T143" s="1"/>
  <c r="T142" s="1"/>
  <c r="R144"/>
  <c r="R143" s="1"/>
  <c r="R142" s="1"/>
  <c r="P144"/>
  <c r="P143" s="1"/>
  <c r="P142" s="1"/>
  <c r="BK144"/>
  <c r="BK143" s="1"/>
  <c r="J144"/>
  <c r="BE144" s="1"/>
  <c r="BI140"/>
  <c r="BH140"/>
  <c r="BG140"/>
  <c r="BF140"/>
  <c r="T140"/>
  <c r="T139" s="1"/>
  <c r="R140"/>
  <c r="R139" s="1"/>
  <c r="P140"/>
  <c r="P139" s="1"/>
  <c r="BK140"/>
  <c r="BK139" s="1"/>
  <c r="J139" s="1"/>
  <c r="J61" s="1"/>
  <c r="J140"/>
  <c r="BE140" s="1"/>
  <c r="BI137"/>
  <c r="BH137"/>
  <c r="BG137"/>
  <c r="BF137"/>
  <c r="BE137"/>
  <c r="T137"/>
  <c r="R137"/>
  <c r="P137"/>
  <c r="BK137"/>
  <c r="J137"/>
  <c r="BI134"/>
  <c r="BH134"/>
  <c r="BG134"/>
  <c r="BF134"/>
  <c r="BE134"/>
  <c r="T134"/>
  <c r="R134"/>
  <c r="P134"/>
  <c r="BK134"/>
  <c r="J134"/>
  <c r="BI132"/>
  <c r="BH132"/>
  <c r="BG132"/>
  <c r="BF132"/>
  <c r="BE132"/>
  <c r="T132"/>
  <c r="R132"/>
  <c r="P132"/>
  <c r="BK132"/>
  <c r="J132"/>
  <c r="BI130"/>
  <c r="BH130"/>
  <c r="BG130"/>
  <c r="BF130"/>
  <c r="BE130"/>
  <c r="T130"/>
  <c r="T129" s="1"/>
  <c r="R130"/>
  <c r="R129" s="1"/>
  <c r="P130"/>
  <c r="P129" s="1"/>
  <c r="BK130"/>
  <c r="BK129" s="1"/>
  <c r="J129" s="1"/>
  <c r="J60" s="1"/>
  <c r="J130"/>
  <c r="BI125"/>
  <c r="BH125"/>
  <c r="BG125"/>
  <c r="BF125"/>
  <c r="T125"/>
  <c r="T124" s="1"/>
  <c r="R125"/>
  <c r="R124" s="1"/>
  <c r="P125"/>
  <c r="P124" s="1"/>
  <c r="BK125"/>
  <c r="BK124" s="1"/>
  <c r="J124" s="1"/>
  <c r="J59" s="1"/>
  <c r="J125"/>
  <c r="BE125" s="1"/>
  <c r="BI121"/>
  <c r="BH121"/>
  <c r="BG121"/>
  <c r="BF121"/>
  <c r="BE121"/>
  <c r="T121"/>
  <c r="R121"/>
  <c r="P121"/>
  <c r="BK121"/>
  <c r="J121"/>
  <c r="BI117"/>
  <c r="BH117"/>
  <c r="BG117"/>
  <c r="BF117"/>
  <c r="BE117"/>
  <c r="T117"/>
  <c r="R117"/>
  <c r="P117"/>
  <c r="BK117"/>
  <c r="J117"/>
  <c r="BI114"/>
  <c r="BH114"/>
  <c r="BG114"/>
  <c r="BF114"/>
  <c r="BE114"/>
  <c r="T114"/>
  <c r="R114"/>
  <c r="P114"/>
  <c r="BK114"/>
  <c r="J114"/>
  <c r="BI107"/>
  <c r="BH107"/>
  <c r="BG107"/>
  <c r="BF107"/>
  <c r="BE107"/>
  <c r="T107"/>
  <c r="R107"/>
  <c r="P107"/>
  <c r="BK107"/>
  <c r="J107"/>
  <c r="BI104"/>
  <c r="BH104"/>
  <c r="BG104"/>
  <c r="BF104"/>
  <c r="BE104"/>
  <c r="T104"/>
  <c r="R104"/>
  <c r="P104"/>
  <c r="BK104"/>
  <c r="J104"/>
  <c r="BI101"/>
  <c r="BH101"/>
  <c r="BG101"/>
  <c r="BF101"/>
  <c r="BE101"/>
  <c r="T101"/>
  <c r="R101"/>
  <c r="P101"/>
  <c r="BK101"/>
  <c r="J101"/>
  <c r="BI97"/>
  <c r="BH97"/>
  <c r="BG97"/>
  <c r="BF97"/>
  <c r="BE97"/>
  <c r="T97"/>
  <c r="R97"/>
  <c r="P97"/>
  <c r="BK97"/>
  <c r="J97"/>
  <c r="BI94"/>
  <c r="BH94"/>
  <c r="BG94"/>
  <c r="BF94"/>
  <c r="BE94"/>
  <c r="T94"/>
  <c r="R94"/>
  <c r="P94"/>
  <c r="BK94"/>
  <c r="J94"/>
  <c r="BI89"/>
  <c r="F34" s="1"/>
  <c r="BD53" i="1" s="1"/>
  <c r="BH89" i="3"/>
  <c r="F33" s="1"/>
  <c r="BC53" i="1" s="1"/>
  <c r="BG89" i="3"/>
  <c r="F32" s="1"/>
  <c r="BB53" i="1" s="1"/>
  <c r="BF89" i="3"/>
  <c r="J31" s="1"/>
  <c r="AW53" i="1" s="1"/>
  <c r="BE89" i="3"/>
  <c r="J30" s="1"/>
  <c r="AV53" i="1" s="1"/>
  <c r="AT53" s="1"/>
  <c r="T89" i="3"/>
  <c r="T88" s="1"/>
  <c r="T87" s="1"/>
  <c r="T86" s="1"/>
  <c r="R89"/>
  <c r="R88" s="1"/>
  <c r="R87" s="1"/>
  <c r="R86" s="1"/>
  <c r="P89"/>
  <c r="P88" s="1"/>
  <c r="P87" s="1"/>
  <c r="P86" s="1"/>
  <c r="AU53" i="1" s="1"/>
  <c r="BK89" i="3"/>
  <c r="BK88" s="1"/>
  <c r="J89"/>
  <c r="J82"/>
  <c r="F82"/>
  <c r="F80"/>
  <c r="E78"/>
  <c r="E76"/>
  <c r="J51"/>
  <c r="F51"/>
  <c r="F49"/>
  <c r="E47"/>
  <c r="J18"/>
  <c r="E18"/>
  <c r="F83" s="1"/>
  <c r="J17"/>
  <c r="J12"/>
  <c r="J49" s="1"/>
  <c r="E7"/>
  <c r="E45" s="1"/>
  <c r="T318" i="2"/>
  <c r="P318"/>
  <c r="R289"/>
  <c r="T286"/>
  <c r="P286"/>
  <c r="AY52" i="1"/>
  <c r="AX52"/>
  <c r="BI345" i="2"/>
  <c r="BH345"/>
  <c r="BG345"/>
  <c r="BF345"/>
  <c r="BE345"/>
  <c r="T345"/>
  <c r="R345"/>
  <c r="P345"/>
  <c r="BK345"/>
  <c r="J345"/>
  <c r="BI341"/>
  <c r="BH341"/>
  <c r="BG341"/>
  <c r="BF341"/>
  <c r="BE341"/>
  <c r="T341"/>
  <c r="R341"/>
  <c r="P341"/>
  <c r="BK341"/>
  <c r="J341"/>
  <c r="BI338"/>
  <c r="BH338"/>
  <c r="BG338"/>
  <c r="BF338"/>
  <c r="BE338"/>
  <c r="T338"/>
  <c r="R338"/>
  <c r="P338"/>
  <c r="BK338"/>
  <c r="J338"/>
  <c r="BI331"/>
  <c r="BH331"/>
  <c r="BG331"/>
  <c r="BF331"/>
  <c r="BE331"/>
  <c r="T331"/>
  <c r="R331"/>
  <c r="P331"/>
  <c r="BK331"/>
  <c r="J331"/>
  <c r="BI328"/>
  <c r="BH328"/>
  <c r="BG328"/>
  <c r="BF328"/>
  <c r="BE328"/>
  <c r="T328"/>
  <c r="R328"/>
  <c r="P328"/>
  <c r="BK328"/>
  <c r="J328"/>
  <c r="BI325"/>
  <c r="BH325"/>
  <c r="BG325"/>
  <c r="BF325"/>
  <c r="BE325"/>
  <c r="T325"/>
  <c r="R325"/>
  <c r="P325"/>
  <c r="BK325"/>
  <c r="J325"/>
  <c r="BI322"/>
  <c r="BH322"/>
  <c r="BG322"/>
  <c r="BF322"/>
  <c r="BE322"/>
  <c r="T322"/>
  <c r="R322"/>
  <c r="P322"/>
  <c r="BK322"/>
  <c r="J322"/>
  <c r="BI319"/>
  <c r="BH319"/>
  <c r="BG319"/>
  <c r="BF319"/>
  <c r="BE319"/>
  <c r="T319"/>
  <c r="R319"/>
  <c r="R318" s="1"/>
  <c r="P319"/>
  <c r="BK319"/>
  <c r="BK318" s="1"/>
  <c r="J318" s="1"/>
  <c r="J63" s="1"/>
  <c r="J319"/>
  <c r="BI316"/>
  <c r="BH316"/>
  <c r="BG316"/>
  <c r="BF316"/>
  <c r="T316"/>
  <c r="R316"/>
  <c r="P316"/>
  <c r="BK316"/>
  <c r="J316"/>
  <c r="BE316" s="1"/>
  <c r="BI314"/>
  <c r="BH314"/>
  <c r="BG314"/>
  <c r="BF314"/>
  <c r="T314"/>
  <c r="R314"/>
  <c r="P314"/>
  <c r="BK314"/>
  <c r="J314"/>
  <c r="BE314" s="1"/>
  <c r="BI311"/>
  <c r="BH311"/>
  <c r="BG311"/>
  <c r="BF311"/>
  <c r="T311"/>
  <c r="R311"/>
  <c r="P311"/>
  <c r="BK311"/>
  <c r="J311"/>
  <c r="BE311" s="1"/>
  <c r="BI309"/>
  <c r="BH309"/>
  <c r="BG309"/>
  <c r="BF309"/>
  <c r="T309"/>
  <c r="R309"/>
  <c r="P309"/>
  <c r="BK309"/>
  <c r="J309"/>
  <c r="BE309" s="1"/>
  <c r="BI306"/>
  <c r="BH306"/>
  <c r="BG306"/>
  <c r="BF306"/>
  <c r="T306"/>
  <c r="R306"/>
  <c r="P306"/>
  <c r="BK306"/>
  <c r="J306"/>
  <c r="BE306" s="1"/>
  <c r="BI303"/>
  <c r="BH303"/>
  <c r="BG303"/>
  <c r="BF303"/>
  <c r="T303"/>
  <c r="R303"/>
  <c r="P303"/>
  <c r="BK303"/>
  <c r="J303"/>
  <c r="BE303" s="1"/>
  <c r="BI300"/>
  <c r="BH300"/>
  <c r="BG300"/>
  <c r="BF300"/>
  <c r="T300"/>
  <c r="R300"/>
  <c r="P300"/>
  <c r="BK300"/>
  <c r="J300"/>
  <c r="BE300" s="1"/>
  <c r="BI297"/>
  <c r="BH297"/>
  <c r="BG297"/>
  <c r="BF297"/>
  <c r="T297"/>
  <c r="R297"/>
  <c r="P297"/>
  <c r="BK297"/>
  <c r="J297"/>
  <c r="BE297" s="1"/>
  <c r="BI294"/>
  <c r="BH294"/>
  <c r="BG294"/>
  <c r="BF294"/>
  <c r="T294"/>
  <c r="R294"/>
  <c r="P294"/>
  <c r="BK294"/>
  <c r="J294"/>
  <c r="BE294" s="1"/>
  <c r="BI290"/>
  <c r="BH290"/>
  <c r="BG290"/>
  <c r="BF290"/>
  <c r="T290"/>
  <c r="T289" s="1"/>
  <c r="R290"/>
  <c r="P290"/>
  <c r="P289" s="1"/>
  <c r="BK290"/>
  <c r="BK289" s="1"/>
  <c r="J289" s="1"/>
  <c r="J62" s="1"/>
  <c r="J290"/>
  <c r="BE290" s="1"/>
  <c r="BI287"/>
  <c r="BH287"/>
  <c r="BG287"/>
  <c r="BF287"/>
  <c r="BE287"/>
  <c r="T287"/>
  <c r="R287"/>
  <c r="R286" s="1"/>
  <c r="P287"/>
  <c r="BK287"/>
  <c r="BK286" s="1"/>
  <c r="J286" s="1"/>
  <c r="J61" s="1"/>
  <c r="J287"/>
  <c r="BI277"/>
  <c r="BH277"/>
  <c r="BG277"/>
  <c r="BF277"/>
  <c r="T277"/>
  <c r="R277"/>
  <c r="P277"/>
  <c r="BK277"/>
  <c r="J277"/>
  <c r="BE277" s="1"/>
  <c r="BI267"/>
  <c r="BH267"/>
  <c r="BG267"/>
  <c r="BF267"/>
  <c r="T267"/>
  <c r="R267"/>
  <c r="P267"/>
  <c r="BK267"/>
  <c r="J267"/>
  <c r="BE267" s="1"/>
  <c r="BI265"/>
  <c r="BH265"/>
  <c r="BG265"/>
  <c r="BF265"/>
  <c r="T265"/>
  <c r="R265"/>
  <c r="P265"/>
  <c r="BK265"/>
  <c r="J265"/>
  <c r="BE265" s="1"/>
  <c r="BI263"/>
  <c r="BH263"/>
  <c r="BG263"/>
  <c r="BF263"/>
  <c r="T263"/>
  <c r="R263"/>
  <c r="P263"/>
  <c r="BK263"/>
  <c r="J263"/>
  <c r="BE263" s="1"/>
  <c r="BI253"/>
  <c r="BH253"/>
  <c r="BG253"/>
  <c r="BF253"/>
  <c r="T253"/>
  <c r="R253"/>
  <c r="P253"/>
  <c r="BK253"/>
  <c r="J253"/>
  <c r="BE253" s="1"/>
  <c r="BI244"/>
  <c r="BH244"/>
  <c r="BG244"/>
  <c r="BF244"/>
  <c r="T244"/>
  <c r="R244"/>
  <c r="P244"/>
  <c r="BK244"/>
  <c r="J244"/>
  <c r="BE244" s="1"/>
  <c r="BI242"/>
  <c r="BH242"/>
  <c r="BG242"/>
  <c r="BF242"/>
  <c r="T242"/>
  <c r="R242"/>
  <c r="P242"/>
  <c r="BK242"/>
  <c r="J242"/>
  <c r="BE242" s="1"/>
  <c r="BI239"/>
  <c r="BH239"/>
  <c r="BG239"/>
  <c r="BF239"/>
  <c r="T239"/>
  <c r="R239"/>
  <c r="P239"/>
  <c r="BK239"/>
  <c r="J239"/>
  <c r="BE239" s="1"/>
  <c r="BI236"/>
  <c r="BH236"/>
  <c r="BG236"/>
  <c r="BF236"/>
  <c r="T236"/>
  <c r="R236"/>
  <c r="P236"/>
  <c r="BK236"/>
  <c r="J236"/>
  <c r="BE236" s="1"/>
  <c r="BI233"/>
  <c r="BH233"/>
  <c r="BG233"/>
  <c r="BF233"/>
  <c r="T233"/>
  <c r="R233"/>
  <c r="P233"/>
  <c r="BK233"/>
  <c r="J233"/>
  <c r="BE233" s="1"/>
  <c r="BI231"/>
  <c r="BH231"/>
  <c r="BG231"/>
  <c r="BF231"/>
  <c r="T231"/>
  <c r="R231"/>
  <c r="P231"/>
  <c r="BK231"/>
  <c r="J231"/>
  <c r="BE231" s="1"/>
  <c r="BI229"/>
  <c r="BH229"/>
  <c r="BG229"/>
  <c r="BF229"/>
  <c r="T229"/>
  <c r="R229"/>
  <c r="P229"/>
  <c r="BK229"/>
  <c r="J229"/>
  <c r="BE229" s="1"/>
  <c r="BI227"/>
  <c r="BH227"/>
  <c r="BG227"/>
  <c r="BF227"/>
  <c r="T227"/>
  <c r="R227"/>
  <c r="P227"/>
  <c r="BK227"/>
  <c r="J227"/>
  <c r="BE227" s="1"/>
  <c r="BI225"/>
  <c r="BH225"/>
  <c r="BG225"/>
  <c r="BF225"/>
  <c r="T225"/>
  <c r="R225"/>
  <c r="P225"/>
  <c r="BK225"/>
  <c r="J225"/>
  <c r="BE225" s="1"/>
  <c r="BI223"/>
  <c r="BH223"/>
  <c r="BG223"/>
  <c r="BF223"/>
  <c r="T223"/>
  <c r="R223"/>
  <c r="P223"/>
  <c r="BK223"/>
  <c r="J223"/>
  <c r="BE223" s="1"/>
  <c r="BI221"/>
  <c r="BH221"/>
  <c r="BG221"/>
  <c r="BF221"/>
  <c r="T221"/>
  <c r="R221"/>
  <c r="P221"/>
  <c r="BK221"/>
  <c r="J221"/>
  <c r="BE221" s="1"/>
  <c r="BI219"/>
  <c r="BH219"/>
  <c r="BG219"/>
  <c r="BF219"/>
  <c r="T219"/>
  <c r="R219"/>
  <c r="P219"/>
  <c r="BK219"/>
  <c r="J219"/>
  <c r="BE219" s="1"/>
  <c r="BI217"/>
  <c r="BH217"/>
  <c r="BG217"/>
  <c r="BF217"/>
  <c r="T217"/>
  <c r="R217"/>
  <c r="P217"/>
  <c r="BK217"/>
  <c r="J217"/>
  <c r="BE217" s="1"/>
  <c r="BI215"/>
  <c r="BH215"/>
  <c r="BG215"/>
  <c r="BF215"/>
  <c r="T215"/>
  <c r="R215"/>
  <c r="P215"/>
  <c r="BK215"/>
  <c r="J215"/>
  <c r="BE215" s="1"/>
  <c r="BI213"/>
  <c r="BH213"/>
  <c r="BG213"/>
  <c r="BF213"/>
  <c r="T213"/>
  <c r="R213"/>
  <c r="P213"/>
  <c r="BK213"/>
  <c r="J213"/>
  <c r="BE213" s="1"/>
  <c r="BI210"/>
  <c r="BH210"/>
  <c r="BG210"/>
  <c r="BF210"/>
  <c r="T210"/>
  <c r="R210"/>
  <c r="P210"/>
  <c r="BK210"/>
  <c r="J210"/>
  <c r="BE210" s="1"/>
  <c r="BI208"/>
  <c r="BH208"/>
  <c r="BG208"/>
  <c r="BF208"/>
  <c r="T208"/>
  <c r="R208"/>
  <c r="P208"/>
  <c r="BK208"/>
  <c r="J208"/>
  <c r="BE208" s="1"/>
  <c r="BI206"/>
  <c r="BH206"/>
  <c r="BG206"/>
  <c r="BF206"/>
  <c r="T206"/>
  <c r="R206"/>
  <c r="P206"/>
  <c r="BK206"/>
  <c r="J206"/>
  <c r="BE206" s="1"/>
  <c r="BI204"/>
  <c r="BH204"/>
  <c r="BG204"/>
  <c r="BF204"/>
  <c r="T204"/>
  <c r="R204"/>
  <c r="P204"/>
  <c r="BK204"/>
  <c r="J204"/>
  <c r="BE204" s="1"/>
  <c r="BI202"/>
  <c r="BH202"/>
  <c r="BG202"/>
  <c r="BF202"/>
  <c r="T202"/>
  <c r="R202"/>
  <c r="P202"/>
  <c r="BK202"/>
  <c r="J202"/>
  <c r="BE202" s="1"/>
  <c r="BI200"/>
  <c r="BH200"/>
  <c r="BG200"/>
  <c r="BF200"/>
  <c r="T200"/>
  <c r="R200"/>
  <c r="P200"/>
  <c r="BK200"/>
  <c r="J200"/>
  <c r="BE200" s="1"/>
  <c r="BI198"/>
  <c r="BH198"/>
  <c r="BG198"/>
  <c r="BF198"/>
  <c r="T198"/>
  <c r="R198"/>
  <c r="P198"/>
  <c r="BK198"/>
  <c r="J198"/>
  <c r="BE198" s="1"/>
  <c r="BI196"/>
  <c r="BH196"/>
  <c r="BG196"/>
  <c r="BF196"/>
  <c r="T196"/>
  <c r="R196"/>
  <c r="P196"/>
  <c r="BK196"/>
  <c r="J196"/>
  <c r="BE196" s="1"/>
  <c r="BI194"/>
  <c r="BH194"/>
  <c r="BG194"/>
  <c r="BF194"/>
  <c r="T194"/>
  <c r="T193" s="1"/>
  <c r="R194"/>
  <c r="R193" s="1"/>
  <c r="P194"/>
  <c r="P193" s="1"/>
  <c r="BK194"/>
  <c r="BK193" s="1"/>
  <c r="J193" s="1"/>
  <c r="J60" s="1"/>
  <c r="J194"/>
  <c r="BE194" s="1"/>
  <c r="BI187"/>
  <c r="BH187"/>
  <c r="BG187"/>
  <c r="BF187"/>
  <c r="BE187"/>
  <c r="T187"/>
  <c r="T186" s="1"/>
  <c r="R187"/>
  <c r="R186" s="1"/>
  <c r="P187"/>
  <c r="P186" s="1"/>
  <c r="BK187"/>
  <c r="BK186" s="1"/>
  <c r="J186" s="1"/>
  <c r="J59" s="1"/>
  <c r="J187"/>
  <c r="BI183"/>
  <c r="BH183"/>
  <c r="BG183"/>
  <c r="BF183"/>
  <c r="T183"/>
  <c r="R183"/>
  <c r="P183"/>
  <c r="BK183"/>
  <c r="J183"/>
  <c r="BE183" s="1"/>
  <c r="BI181"/>
  <c r="BH181"/>
  <c r="BG181"/>
  <c r="BF181"/>
  <c r="T181"/>
  <c r="R181"/>
  <c r="P181"/>
  <c r="BK181"/>
  <c r="J181"/>
  <c r="BE181" s="1"/>
  <c r="BI178"/>
  <c r="BH178"/>
  <c r="BG178"/>
  <c r="BF178"/>
  <c r="T178"/>
  <c r="R178"/>
  <c r="P178"/>
  <c r="BK178"/>
  <c r="J178"/>
  <c r="BE178" s="1"/>
  <c r="BI175"/>
  <c r="BH175"/>
  <c r="BG175"/>
  <c r="BF175"/>
  <c r="T175"/>
  <c r="R175"/>
  <c r="P175"/>
  <c r="BK175"/>
  <c r="J175"/>
  <c r="BE175" s="1"/>
  <c r="BI167"/>
  <c r="BH167"/>
  <c r="BG167"/>
  <c r="BF167"/>
  <c r="T167"/>
  <c r="R167"/>
  <c r="P167"/>
  <c r="BK167"/>
  <c r="J167"/>
  <c r="BE167" s="1"/>
  <c r="BI159"/>
  <c r="BH159"/>
  <c r="BG159"/>
  <c r="BF159"/>
  <c r="T159"/>
  <c r="R159"/>
  <c r="P159"/>
  <c r="BK159"/>
  <c r="J159"/>
  <c r="BE159" s="1"/>
  <c r="BI156"/>
  <c r="BH156"/>
  <c r="BG156"/>
  <c r="BF156"/>
  <c r="T156"/>
  <c r="R156"/>
  <c r="P156"/>
  <c r="BK156"/>
  <c r="J156"/>
  <c r="BE156" s="1"/>
  <c r="BI153"/>
  <c r="BH153"/>
  <c r="BG153"/>
  <c r="BF153"/>
  <c r="T153"/>
  <c r="R153"/>
  <c r="P153"/>
  <c r="BK153"/>
  <c r="J153"/>
  <c r="BE153" s="1"/>
  <c r="BI148"/>
  <c r="BH148"/>
  <c r="BG148"/>
  <c r="BF148"/>
  <c r="T148"/>
  <c r="R148"/>
  <c r="P148"/>
  <c r="BK148"/>
  <c r="J148"/>
  <c r="BE148" s="1"/>
  <c r="BI138"/>
  <c r="BH138"/>
  <c r="BG138"/>
  <c r="BF138"/>
  <c r="T138"/>
  <c r="R138"/>
  <c r="P138"/>
  <c r="BK138"/>
  <c r="J138"/>
  <c r="BE138" s="1"/>
  <c r="BI128"/>
  <c r="BH128"/>
  <c r="BG128"/>
  <c r="BF128"/>
  <c r="T128"/>
  <c r="R128"/>
  <c r="P128"/>
  <c r="BK128"/>
  <c r="J128"/>
  <c r="BE128" s="1"/>
  <c r="BI125"/>
  <c r="BH125"/>
  <c r="BG125"/>
  <c r="BF125"/>
  <c r="T125"/>
  <c r="R125"/>
  <c r="P125"/>
  <c r="BK125"/>
  <c r="J125"/>
  <c r="BE125" s="1"/>
  <c r="BI123"/>
  <c r="BH123"/>
  <c r="BG123"/>
  <c r="BF123"/>
  <c r="T123"/>
  <c r="R123"/>
  <c r="P123"/>
  <c r="BK123"/>
  <c r="J123"/>
  <c r="BE123" s="1"/>
  <c r="BI113"/>
  <c r="BH113"/>
  <c r="BG113"/>
  <c r="BF113"/>
  <c r="T113"/>
  <c r="R113"/>
  <c r="P113"/>
  <c r="BK113"/>
  <c r="J113"/>
  <c r="BE113" s="1"/>
  <c r="BI111"/>
  <c r="BH111"/>
  <c r="BG111"/>
  <c r="BF111"/>
  <c r="T111"/>
  <c r="R111"/>
  <c r="P111"/>
  <c r="BK111"/>
  <c r="J111"/>
  <c r="BE111" s="1"/>
  <c r="BI104"/>
  <c r="BH104"/>
  <c r="BG104"/>
  <c r="BF104"/>
  <c r="T104"/>
  <c r="R104"/>
  <c r="P104"/>
  <c r="BK104"/>
  <c r="J104"/>
  <c r="BE104" s="1"/>
  <c r="BI89"/>
  <c r="BH89"/>
  <c r="BG89"/>
  <c r="BF89"/>
  <c r="T89"/>
  <c r="R89"/>
  <c r="P89"/>
  <c r="BK89"/>
  <c r="J89"/>
  <c r="BE89" s="1"/>
  <c r="BI86"/>
  <c r="F34" s="1"/>
  <c r="BD52" i="1" s="1"/>
  <c r="BD51" s="1"/>
  <c r="W30" s="1"/>
  <c r="BH86" i="2"/>
  <c r="F33" s="1"/>
  <c r="BC52" i="1" s="1"/>
  <c r="BC51" s="1"/>
  <c r="BG86" i="2"/>
  <c r="F32" s="1"/>
  <c r="BB52" i="1" s="1"/>
  <c r="BB51" s="1"/>
  <c r="BF86" i="2"/>
  <c r="J31" s="1"/>
  <c r="AW52" i="1" s="1"/>
  <c r="T86" i="2"/>
  <c r="T85" s="1"/>
  <c r="T84" s="1"/>
  <c r="T83" s="1"/>
  <c r="R86"/>
  <c r="R85" s="1"/>
  <c r="R84" s="1"/>
  <c r="R83" s="1"/>
  <c r="P86"/>
  <c r="P85" s="1"/>
  <c r="P84" s="1"/>
  <c r="P83" s="1"/>
  <c r="AU52" i="1" s="1"/>
  <c r="AU51" s="1"/>
  <c r="BK86" i="2"/>
  <c r="BK85" s="1"/>
  <c r="J86"/>
  <c r="BE86" s="1"/>
  <c r="J79"/>
  <c r="F79"/>
  <c r="J77"/>
  <c r="F77"/>
  <c r="E75"/>
  <c r="F52"/>
  <c r="J51"/>
  <c r="F51"/>
  <c r="F49"/>
  <c r="E47"/>
  <c r="J18"/>
  <c r="E18"/>
  <c r="F80" s="1"/>
  <c r="J17"/>
  <c r="J12"/>
  <c r="J49" s="1"/>
  <c r="E7"/>
  <c r="E45" s="1"/>
  <c r="AS51" i="1"/>
  <c r="L47"/>
  <c r="AM46"/>
  <c r="L46"/>
  <c r="AM44"/>
  <c r="L44"/>
  <c r="L42"/>
  <c r="L41"/>
  <c r="J85" i="2" l="1"/>
  <c r="J58" s="1"/>
  <c r="BK84"/>
  <c r="W29" i="1"/>
  <c r="AY51"/>
  <c r="J88" i="3"/>
  <c r="J58" s="1"/>
  <c r="BK87"/>
  <c r="J143"/>
  <c r="J63" s="1"/>
  <c r="BK142"/>
  <c r="J142" s="1"/>
  <c r="J62" s="1"/>
  <c r="J30" i="2"/>
  <c r="AV52" i="1" s="1"/>
  <c r="AT52" s="1"/>
  <c r="F30" i="2"/>
  <c r="AZ52" i="1" s="1"/>
  <c r="W28"/>
  <c r="AX51"/>
  <c r="E73" i="2"/>
  <c r="F31"/>
  <c r="BA52" i="1" s="1"/>
  <c r="F52" i="3"/>
  <c r="J80"/>
  <c r="F30"/>
  <c r="AZ53" i="1" s="1"/>
  <c r="F31" i="3"/>
  <c r="BA53" i="1" s="1"/>
  <c r="J87" i="3" l="1"/>
  <c r="J57" s="1"/>
  <c r="BK86"/>
  <c r="J86" s="1"/>
  <c r="J84" i="2"/>
  <c r="J57" s="1"/>
  <c r="BK83"/>
  <c r="J83" s="1"/>
  <c r="BA51" i="1"/>
  <c r="AZ51"/>
  <c r="W27" l="1"/>
  <c r="AW51"/>
  <c r="AK27" s="1"/>
  <c r="W26"/>
  <c r="AV51"/>
  <c r="J27" i="2"/>
  <c r="J56"/>
  <c r="J27" i="3"/>
  <c r="J56"/>
  <c r="AT51" i="1" l="1"/>
  <c r="AK26"/>
  <c r="AG53"/>
  <c r="AN53" s="1"/>
  <c r="J36" i="3"/>
  <c r="AG52" i="1"/>
  <c r="J36" i="2"/>
  <c r="AG51" i="1" l="1"/>
  <c r="AN52"/>
  <c r="AK23" l="1"/>
  <c r="AK32" s="1"/>
  <c r="AN51"/>
</calcChain>
</file>

<file path=xl/sharedStrings.xml><?xml version="1.0" encoding="utf-8"?>
<sst xmlns="http://schemas.openxmlformats.org/spreadsheetml/2006/main" count="6766" uniqueCount="1368">
  <si>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</si>
  <si>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</si>
  <si>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</si>
  <si>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</si>
  <si>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</si>
  <si>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</si>
  <si>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</si>
  <si>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{c633c1a4-01ac-4d1b-9ccb-2be04ce878cc}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</si>
  <si>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</si>
  <si>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</si>
  <si>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</si>
  <si>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</si>
  <si>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</si>
  <si>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</si>
  <si>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</si>
  <si>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</si>
  <si>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</si>
  <si>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ZAP001a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</si>
  <si>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</si>
  <si>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</si>
  <si>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AQUACENTRUM TEPLICE-DĚTSKÝ SVĚT - Zdravotechnika-kanalizace</t>
  </si>
  <si>
    <t>0,1</t>
  </si>
  <si>
    <t>KSO:</t>
  </si>
  <si>
    <t>CC-CZ:</t>
  </si>
  <si>
    <t>1</t>
  </si>
  <si>
    <t>Místo:</t>
  </si>
  <si>
    <t>Teplice</t>
  </si>
  <si>
    <t>Datum:</t>
  </si>
  <si>
    <t>27. 2. 2017</t>
  </si>
  <si>
    <t>Zadavatel:</t>
  </si>
  <si>
    <t>IČ:</t>
  </si>
  <si>
    <t>AQUACENTRUM Teplice</t>
  </si>
  <si>
    <t>DIČ:</t>
  </si>
  <si>
    <t>Uchazeč:</t>
  </si>
  <si>
    <t>Vyplň údaj</t>
  </si>
  <si>
    <t>Projektant:</t>
  </si>
  <si>
    <t>Iva Zápotocká</t>
  </si>
  <si>
    <t>True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</si>
  <si>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</si>
  <si>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</si>
  <si>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</si>
  <si>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</si>
  <si>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</si>
  <si>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</si>
  <si>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</si>
  <si>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</si>
  <si>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</si>
  <si>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</si>
  <si>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</si>
  <si>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</si>
  <si>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</si>
  <si>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</si>
  <si>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</si>
  <si>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</si>
  <si>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</si>
  <si>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</si>
  <si>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</si>
  <si>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</si>
  <si>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</si>
  <si>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</si>
  <si>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</si>
  <si>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</si>
  <si>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</si>
  <si>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</si>
  <si>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</si>
  <si>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</si>
  <si>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</si>
  <si>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</si>
  <si>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</si>
  <si>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</si>
  <si>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</si>
  <si>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</si>
  <si>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</si>
  <si>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</si>
  <si>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</si>
  <si>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</si>
  <si>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</si>
  <si>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</si>
  <si>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</si>
  <si>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Venkovní kanalizace</t>
  </si>
  <si>
    <t>ING</t>
  </si>
  <si>
    <t>{078f1836-cde8-4a8d-903b-50b53e6606cb}</t>
  </si>
  <si>
    <t>827 29</t>
  </si>
  <si>
    <t>2</t>
  </si>
  <si>
    <t>Vnitřní kanalizace</t>
  </si>
  <si>
    <t>STA</t>
  </si>
  <si>
    <t>{7c2da148-f96d-4506-813a-63ae1fff5ae6}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</si>
  <si>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</si>
  <si>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</si>
  <si>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</si>
  <si>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</si>
  <si>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</si>
  <si>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</si>
  <si>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</si>
  <si>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Venkovní kanalizace</t>
  </si>
  <si>
    <t>2223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</si>
  <si>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</si>
  <si>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</si>
  <si>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</si>
  <si>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</si>
  <si>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</si>
  <si>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</si>
  <si>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</si>
  <si>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</si>
  <si>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</si>
  <si>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99 - Přesun hmot</t>
  </si>
  <si>
    <t xml:space="preserve">    K - Komunikace</t>
  </si>
  <si>
    <t xml:space="preserve">    KB - Komunikace - bourání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</si>
  <si>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</si>
  <si>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</si>
  <si>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</si>
  <si>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</si>
  <si>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</si>
  <si>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</si>
  <si>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</si>
  <si>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</si>
  <si>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</si>
  <si>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</si>
  <si>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</si>
  <si>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</si>
  <si>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</si>
  <si>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</si>
  <si>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</si>
  <si>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</si>
  <si>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</si>
  <si>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</si>
  <si>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</si>
  <si>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</si>
  <si>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</si>
  <si>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</si>
  <si>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2017 01</t>
  </si>
  <si>
    <t>4</t>
  </si>
  <si>
    <t>2034109619</t>
  </si>
  <si>
    <t>PP</t>
  </si>
  <si>
    <t>Sejmutí ornice nebo lesní půdy s vodorovným přemístěním na hromady v místě upotřebení nebo na dočasné či trvalé skládky se složením, na vzdálenost do 50 m</t>
  </si>
  <si>
    <t>VV</t>
  </si>
  <si>
    <t>(88,90*1,20+41,70*1,05+5,30*1,00)*0,15</t>
  </si>
  <si>
    <t>132301202</t>
  </si>
  <si>
    <t>Hloubení rýh š do 2000 mm v hornině tř. 4 objemu do 1000 m3</t>
  </si>
  <si>
    <t>1267104616</t>
  </si>
  <si>
    <t>Hloubení zapažených i nezapažených rýh šířky přes 600 do 2 000 mm s urovnáním dna do předepsaného profilu a spádu v hornině tř. 4 přes 100 do 1 000 m3</t>
  </si>
  <si>
    <t>hor.4 - 100%</t>
  </si>
  <si>
    <t>15,00*(1,67+3,05)/2*1,20</t>
  </si>
  <si>
    <t>53,20*(1,91+1,67)/2*1,20</t>
  </si>
  <si>
    <t>22,00*(1,69+1,91)/2*1,20</t>
  </si>
  <si>
    <t>3,80*(1,64+1,69)/2*1,20</t>
  </si>
  <si>
    <t>9,90*(4,37+1,65)/2*1,20</t>
  </si>
  <si>
    <t>9,80*(1,43+1,35)/2*1,05</t>
  </si>
  <si>
    <t>31,90*(3,01+1,43)/2*1,05</t>
  </si>
  <si>
    <t>5,30*(1,25+3,01)/2*1,00</t>
  </si>
  <si>
    <t>přípojky</t>
  </si>
  <si>
    <t>7,40*(2,95+3,05)/2*1,05</t>
  </si>
  <si>
    <t>6,00*(3,05+3,11)/2*1,05</t>
  </si>
  <si>
    <t>Součet</t>
  </si>
  <si>
    <t>3</t>
  </si>
  <si>
    <t>151101101</t>
  </si>
  <si>
    <t>Zřízení příložného pažení a rozepření stěn rýh hl do 2 m</t>
  </si>
  <si>
    <t>m2</t>
  </si>
  <si>
    <t>-476156727</t>
  </si>
  <si>
    <t>Zřízení pažení a rozepření stěn rýh pro podzemní vedení pro všechny šířky rýhy příložné pro jakoukoliv mezerovitost, hloubky do 2 m</t>
  </si>
  <si>
    <t>53,20*1,79*2</t>
  </si>
  <si>
    <t>22,00*1,80*2</t>
  </si>
  <si>
    <t>3,80*1,67*2</t>
  </si>
  <si>
    <t>9,80*1,39*2</t>
  </si>
  <si>
    <t>151101111</t>
  </si>
  <si>
    <t>Odstranění příložného pažení a rozepření stěn rýh hl do 2 m</t>
  </si>
  <si>
    <t>1383739862</t>
  </si>
  <si>
    <t>Odstranění pažení a rozepření stěn rýh pro podzemní vedení s uložením materiálu na vzdálenost do 3 m od kraje výkopu příložné, hloubky do 2 m</t>
  </si>
  <si>
    <t>5</t>
  </si>
  <si>
    <t>151101102</t>
  </si>
  <si>
    <t>Zřízení příložného pažení a rozepření stěn rýh hl do 4 m</t>
  </si>
  <si>
    <t>1365541347</t>
  </si>
  <si>
    <t>Zřízení pažení a rozepření stěn rýh pro podzemní vedení pro všechny šířky rýhy příložné pro jakoukoliv mezerovitost, hloubky do 4 m</t>
  </si>
  <si>
    <t>15,00*2,72*2</t>
  </si>
  <si>
    <t>9,90*3,01*2</t>
  </si>
  <si>
    <t>31,90*2,22*2</t>
  </si>
  <si>
    <t>5,30*2,15*2</t>
  </si>
  <si>
    <t>7,40*3,00*2</t>
  </si>
  <si>
    <t>6,00*3,08*2</t>
  </si>
  <si>
    <t>6</t>
  </si>
  <si>
    <t>151101112</t>
  </si>
  <si>
    <t>Odstranění příložného pažení a rozepření stěn rýh hl do 4 m</t>
  </si>
  <si>
    <t>-935686712</t>
  </si>
  <si>
    <t>Odstranění pažení a rozepření stěn rýh pro podzemní vedení s uložením materiálu na vzdálenost do 3 m od kraje výkopu příložné, hloubky přes 2 do 4 m</t>
  </si>
  <si>
    <t>7</t>
  </si>
  <si>
    <t>161101102</t>
  </si>
  <si>
    <t>Svislé přemístění výkopku z horniny tř. 1 až 4 hl výkopu do 4 m</t>
  </si>
  <si>
    <t>1806494038</t>
  </si>
  <si>
    <t>Svislé přemístění výkopku bez naložení do dopravní nádoby avšak s vyprázdněním dopravní nádoby na hromadu nebo do dopravního prostředku z horniny tř. 1 až 4, při hloubce výkopu přes 2,5 do 4 m</t>
  </si>
  <si>
    <t>390,29</t>
  </si>
  <si>
    <t>8</t>
  </si>
  <si>
    <t>162301102</t>
  </si>
  <si>
    <t>Vodorovné přemístění do 1000 m výkopku/sypaniny z horniny tř. 1 až 4</t>
  </si>
  <si>
    <t>2032313474</t>
  </si>
  <si>
    <t>Vodorovné přemístění výkopku nebo sypaniny po suchu na obvyklém dopravním prostředku, bez naložení výkopku, avšak se složením bez rozhrnutí z horniny tř. 1 až 4 na vzdálenost přes 500 do 1 000 m</t>
  </si>
  <si>
    <t>odvoz na mezideponii a zpětný dovoz ornice</t>
  </si>
  <si>
    <t>23,365 *2</t>
  </si>
  <si>
    <t>odvoz na mezideponii a zpětný dovoz zeminy pro zpětný zásyp</t>
  </si>
  <si>
    <t>"zásyp" 232,152 *2</t>
  </si>
  <si>
    <t>dovoz materiálu pro lože a obsyp potrubí, zásyp</t>
  </si>
  <si>
    <t>"materiál pro obsyp potrubí" 93,534</t>
  </si>
  <si>
    <t>"materiál pro lože pod potrubí" 28,175</t>
  </si>
  <si>
    <t>9</t>
  </si>
  <si>
    <t>167101102</t>
  </si>
  <si>
    <t>Nakládání výkopku z hornin tř. 1 až 4 přes 100 m3</t>
  </si>
  <si>
    <t>1815531103</t>
  </si>
  <si>
    <t>Nakládání, skládání a překládání neulehlého výkopku nebo sypaniny nakládání, množství přes 100 m3, z hornin tř. 1 až 4</t>
  </si>
  <si>
    <t>zpětný dovoz ornice z mezideponie</t>
  </si>
  <si>
    <t>23,365</t>
  </si>
  <si>
    <t>zpětný dovoz zeminy z mezideponie</t>
  </si>
  <si>
    <t>"zásyp" 232,152</t>
  </si>
  <si>
    <t>10</t>
  </si>
  <si>
    <t>162701105</t>
  </si>
  <si>
    <t>Vodorovné přemístění do 10000 m výkopku/sypaniny z horniny tř. 1 až 4</t>
  </si>
  <si>
    <t>-1882804350</t>
  </si>
  <si>
    <t>Vodorovné přemístění výkopku nebo sypaniny po suchu na obvyklém dopravním prostředku, bez naložení výkopku, avšak se složením bez rozhrnutí z horniny tř. 1 až 4 na vzdálenost přes 9 000 do 10 000 m</t>
  </si>
  <si>
    <t>"výkop" 390,29</t>
  </si>
  <si>
    <t>"zásyp" -232,152</t>
  </si>
  <si>
    <t>11</t>
  </si>
  <si>
    <t>162701109</t>
  </si>
  <si>
    <t>Příplatek k vodorovnému přemístění výkopku/sypaniny z horniny tř. 1 až 4 ZKD 1000 m přes 10000 m</t>
  </si>
  <si>
    <t>1659885002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</si>
  <si>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</si>
  <si>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158,138*5</t>
  </si>
  <si>
    <t>12</t>
  </si>
  <si>
    <t>171201211</t>
  </si>
  <si>
    <t>Poplatek za uložení odpadu ze sypaniny na skládce (skládkovné)</t>
  </si>
  <si>
    <t>t</t>
  </si>
  <si>
    <t>-1902099882</t>
  </si>
  <si>
    <t>Uložení sypaniny poplatek za uložení sypaniny na skládce ( skládkovné )</t>
  </si>
  <si>
    <t>158,138*1,60</t>
  </si>
  <si>
    <t>13</t>
  </si>
  <si>
    <t>174101101</t>
  </si>
  <si>
    <t>Zásyp jam, šachet rýh nebo kolem objektů sypaninou se zhutněním</t>
  </si>
  <si>
    <t>1163172850</t>
  </si>
  <si>
    <t>Zásyp sypaninou z jakékoliv horniny s uložením výkopku ve vrstvách se zhutněním jam, šachet, rýh nebo kolem objektů v těchto vykopávkách</t>
  </si>
  <si>
    <t>zpětný zásyp zeminou</t>
  </si>
  <si>
    <t>"výkop"  390,29</t>
  </si>
  <si>
    <t>"odp.lože štěrk"  -28,175</t>
  </si>
  <si>
    <t>"odp.obsypu"  -102,963</t>
  </si>
  <si>
    <t>"odp.zásyp 100%" -27</t>
  </si>
  <si>
    <t>14</t>
  </si>
  <si>
    <t>175111101</t>
  </si>
  <si>
    <t>Obsypání potrubí ručně sypaninou bez prohození, uloženou do 3 m</t>
  </si>
  <si>
    <t>1051663861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</si>
  <si>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</si>
  <si>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"DN100" 5,30*1,00*0,40</t>
  </si>
  <si>
    <t>"DN150" 55,10*1,05*0,45</t>
  </si>
  <si>
    <t>"DN300" 103,90*1,20*0,60</t>
  </si>
  <si>
    <t>Mezisoučet</t>
  </si>
  <si>
    <t>"odp.potrubí" -103,90*3,14*0,170*0,170</t>
  </si>
  <si>
    <t>M</t>
  </si>
  <si>
    <t>583373020</t>
  </si>
  <si>
    <t>štěrkopísek pro obsyp potrubí</t>
  </si>
  <si>
    <t>-1115522331</t>
  </si>
  <si>
    <t>93,534*1,80</t>
  </si>
  <si>
    <t>16</t>
  </si>
  <si>
    <t>181301102</t>
  </si>
  <si>
    <t>Rozprostření ornice tl vrstvy do 150 mm pl do 500 m2 v rovině nebo ve svahu do 1:5</t>
  </si>
  <si>
    <t>1681777086</t>
  </si>
  <si>
    <t>Rozprostření a urovnání ornice v rovině nebo ve svahu sklonu do 1:5 při souvislé ploše do 500 m2, tl. vrstvy přes 100 do 150 mm</t>
  </si>
  <si>
    <t>88,90*1,20+41,70*1,05+5,30*1,00</t>
  </si>
  <si>
    <t>17</t>
  </si>
  <si>
    <t>181411131</t>
  </si>
  <si>
    <t>Založení parkového trávníku výsevem plochy do 1000 m2 v rovině a ve svahu do 1:5</t>
  </si>
  <si>
    <t>-805170358</t>
  </si>
  <si>
    <t>Založení trávníku na půdě předem připravené plochy do 1000 m2 výsevem včetně utažení parkového v rovině nebo na svahu do 1:5</t>
  </si>
  <si>
    <t>18</t>
  </si>
  <si>
    <t>005724100</t>
  </si>
  <si>
    <t>osivo směs travní parková</t>
  </si>
  <si>
    <t>kg</t>
  </si>
  <si>
    <t>-1696328220</t>
  </si>
  <si>
    <t>155,765*0,052</t>
  </si>
  <si>
    <t>Vodorovné konstrukce</t>
  </si>
  <si>
    <t>19</t>
  </si>
  <si>
    <t>451573111</t>
  </si>
  <si>
    <t>Lože pod potrubí otevřený výkop ze štěrkopísku</t>
  </si>
  <si>
    <t>-2082422176</t>
  </si>
  <si>
    <t>Lože pod potrubí, stoky a drobné objekty v otevřeném výkopu z písku a štěrkopísku do 63 mm</t>
  </si>
  <si>
    <t>"DN100" 5,30*1,00*0,15</t>
  </si>
  <si>
    <t>"DN150" 55,10*1,05*0,15</t>
  </si>
  <si>
    <t>"DN300" 103,90*1,20*0,15</t>
  </si>
  <si>
    <t>Trubní vedení</t>
  </si>
  <si>
    <t>20</t>
  </si>
  <si>
    <t>871315221.01</t>
  </si>
  <si>
    <t>Kanalizační potrubí z tvrdého PVC jednovrstvé tuhost třídy SN8 DN 100</t>
  </si>
  <si>
    <t>m</t>
  </si>
  <si>
    <t>1272995838</t>
  </si>
  <si>
    <t>Kanalizační potrubí z tvrdého PVC v otevřeném výkopu ve sklonu do 20 %, hladkého plnostěnného jednovrstvého, tuhost třídy SN 8 DN 100</t>
  </si>
  <si>
    <t>871315221</t>
  </si>
  <si>
    <t>Kanalizační potrubí z tvrdého PVC jednovrstvé tuhost třídy SN8 DN 160</t>
  </si>
  <si>
    <t>1590776096</t>
  </si>
  <si>
    <t>Kanalizační potrubí z tvrdého PVC v otevřeném výkopu ve sklonu do 20 %, hladkého plnostěnného jednovrstvého, tuhost třídy SN 8 DN 160</t>
  </si>
  <si>
    <t>22</t>
  </si>
  <si>
    <t>871375221</t>
  </si>
  <si>
    <t>Kanalizační potrubí z tvrdého PVC jednovrstvé tuhost třídy SN8 DN 315</t>
  </si>
  <si>
    <t>-1164042626</t>
  </si>
  <si>
    <t>Kanalizační potrubí z tvrdého PVC v otevřeném výkopu ve sklonu do 20 %, hladkého plnostěnného jednovrstvého, tuhost třídy SN 8 DN 315</t>
  </si>
  <si>
    <t>23</t>
  </si>
  <si>
    <t>877265211</t>
  </si>
  <si>
    <t>Montáž tvarovek z tvrdého PVC-systém KG nebo z polypropylenu-systém KG 2000 jednoosé DN 100</t>
  </si>
  <si>
    <t>kus</t>
  </si>
  <si>
    <t>1044551785</t>
  </si>
  <si>
    <t>Montáž tvarovek na kanalizačním potrubí z trub z plastu z tvrdého PVC [systém KG] nebo z polypropylenu [systém KG 2000] v otevřeném výkopu jednoosých DN 100</t>
  </si>
  <si>
    <t>24</t>
  </si>
  <si>
    <t>286113510</t>
  </si>
  <si>
    <t>koleno kanalizace plastové KGB 110x45°</t>
  </si>
  <si>
    <t>-1552989980</t>
  </si>
  <si>
    <t>koleno kanalizace plastové KG 110x45°</t>
  </si>
  <si>
    <t>25</t>
  </si>
  <si>
    <t>877315211</t>
  </si>
  <si>
    <t>Montáž tvarovek z tvrdého PVC-systém KG nebo z polypropylenu-systém KG 2000 jednoosé DN 150</t>
  </si>
  <si>
    <t>-944558030</t>
  </si>
  <si>
    <t>Montáž tvarovek na kanalizačním potrubí z trub z plastu z tvrdého PVC [systém KG] nebo z polypropylenu [systém KG 2000] v otevřeném výkopu jednoosých DN 150</t>
  </si>
  <si>
    <t>26</t>
  </si>
  <si>
    <t>286115040</t>
  </si>
  <si>
    <t>redukce kanalizace plastová KGR 160/110</t>
  </si>
  <si>
    <t>-314849159</t>
  </si>
  <si>
    <t>redukce kanalizace plastová KG 160/110</t>
  </si>
  <si>
    <t>27</t>
  </si>
  <si>
    <t>877375211</t>
  </si>
  <si>
    <t>Montáž tvarovek z tvrdého PVC-systém KG nebo z polypropylenu-systém KG 2000 jednoosé DN 300</t>
  </si>
  <si>
    <t>1234260907</t>
  </si>
  <si>
    <t>Montáž tvarovek na kanalizačním potrubí z trub z plastu z tvrdého PVC [systém KG] nebo z polypropylenu [systém KG 2000] v otevřeném výkopu jednoosých DN 300</t>
  </si>
  <si>
    <t>28</t>
  </si>
  <si>
    <t>286115340</t>
  </si>
  <si>
    <t>přechod z kameninového potrubí kanalizace na plastové KGUS DN 315</t>
  </si>
  <si>
    <t>1571129064</t>
  </si>
  <si>
    <t>přechod kanalizační KG kamenina-plast DN 315</t>
  </si>
  <si>
    <t>P</t>
  </si>
  <si>
    <t>Poznámka k položce:
OSMA, kód výrobku: 27880</t>
  </si>
  <si>
    <t>29</t>
  </si>
  <si>
    <t>286113750</t>
  </si>
  <si>
    <t>koleno kanalizace plastové KGB 300x45°</t>
  </si>
  <si>
    <t>-1867201670</t>
  </si>
  <si>
    <t>koleno kanalizace plastové KG 300x45°</t>
  </si>
  <si>
    <t>30</t>
  </si>
  <si>
    <t>877315221</t>
  </si>
  <si>
    <t>Montáž tvarovek z tvrdého PVC-systém KG nebo z polypropylenu-systém KG 2000 dvouosé DN 150</t>
  </si>
  <si>
    <t>-2114244356</t>
  </si>
  <si>
    <t>Montáž tvarovek na kanalizačním potrubí z trub z plastu z tvrdého PVC [systém KG] nebo z polypropylenu [systém KG 2000] v otevřeném výkopu dvouosých DN 150</t>
  </si>
  <si>
    <t>31</t>
  </si>
  <si>
    <t>286113910</t>
  </si>
  <si>
    <t>odbočka kanalizační plastová s hrdlem KGEA-150/125/45°</t>
  </si>
  <si>
    <t>1623934059</t>
  </si>
  <si>
    <t>odbočka kanalizační plastová s hrdlem KG 150/125/45°</t>
  </si>
  <si>
    <t>32</t>
  </si>
  <si>
    <t>286113900</t>
  </si>
  <si>
    <t>odbočka kanalizační plastová s hrdlem KGEA-150/110/45°</t>
  </si>
  <si>
    <t>53888686</t>
  </si>
  <si>
    <t>odbočka kanalizační plastová s hrdlem KG 150/110/45°</t>
  </si>
  <si>
    <t>33</t>
  </si>
  <si>
    <t>877375221</t>
  </si>
  <si>
    <t>Montáž tvarovek z tvrdého PVC-systém KG nebo z polypropylenu-systém KG 2000 dvouosé DN 300</t>
  </si>
  <si>
    <t>1954855450</t>
  </si>
  <si>
    <t>Montáž tvarovek na kanalizačním potrubí z trub z plastu z tvrdého PVC [systém KG] nebo z polypropylenu [systém KG 2000] v otevřeném výkopu dvouosých DN 300</t>
  </si>
  <si>
    <t>34</t>
  </si>
  <si>
    <t>2861140601</t>
  </si>
  <si>
    <t>odbočka kanalizační plastová s hrdlem KGEA-300/250/15°</t>
  </si>
  <si>
    <t>1690281008</t>
  </si>
  <si>
    <t>odbočka kanalizační plastová s hrdlem KG 300/250/15°</t>
  </si>
  <si>
    <t>35</t>
  </si>
  <si>
    <t>286114070</t>
  </si>
  <si>
    <t>odbočka kanalizační plastová s hrdlem KGEA-300/300/45°</t>
  </si>
  <si>
    <t>1789137682</t>
  </si>
  <si>
    <t>odbočka kanalizační plastová s hrdlem KG 300/300/45°</t>
  </si>
  <si>
    <t>36</t>
  </si>
  <si>
    <t>892271111</t>
  </si>
  <si>
    <t>Tlaková zkouška vodou potrubí DN 100 nebo 125</t>
  </si>
  <si>
    <t>-1988555485</t>
  </si>
  <si>
    <t>Tlakové zkoušky vodou na potrubí DN 100 nebo 125</t>
  </si>
  <si>
    <t>37</t>
  </si>
  <si>
    <t>892351111</t>
  </si>
  <si>
    <t>Tlaková zkouška vodou potrubí DN 150 nebo 200</t>
  </si>
  <si>
    <t>-760311712</t>
  </si>
  <si>
    <t>Tlakové zkoušky vodou na potrubí DN 150 nebo 200</t>
  </si>
  <si>
    <t>38</t>
  </si>
  <si>
    <t>892381111</t>
  </si>
  <si>
    <t>Tlaková zkouška vodou potrubí DN 250, DN 300 nebo 350</t>
  </si>
  <si>
    <t>-18227804</t>
  </si>
  <si>
    <t>Tlakové zkoušky vodou na potrubí DN 250, 300 nebo 350</t>
  </si>
  <si>
    <t>39</t>
  </si>
  <si>
    <t>359901211</t>
  </si>
  <si>
    <t>Monitoring stoky jakékoli výšky na nové kanalizaci</t>
  </si>
  <si>
    <t>513413160</t>
  </si>
  <si>
    <t>Monitoring stok (kamerový systém) jakékoli výšky nová kanalizace</t>
  </si>
  <si>
    <t>5,30+55,10+105,90</t>
  </si>
  <si>
    <t>40</t>
  </si>
  <si>
    <t>894812290</t>
  </si>
  <si>
    <t>Revizní a čistící šachta z PP DN 425/150 průtočné 30°,60°,90°, hloubka do 2,0m (dodávka+montáž)</t>
  </si>
  <si>
    <t>ks</t>
  </si>
  <si>
    <t>-1125377135</t>
  </si>
  <si>
    <t>V ceně započítáno dno, teleskopická roura, poklop 12,5t</t>
  </si>
  <si>
    <t>"Š2, Š5, Š6" 3</t>
  </si>
  <si>
    <t>41</t>
  </si>
  <si>
    <t>894812291</t>
  </si>
  <si>
    <t>Revizní a čistící šachta z PP DN 425/150 průtočné 30°,60°,90°, hloubka do 3,0m (dodávka+montáž)</t>
  </si>
  <si>
    <t>-1822751288</t>
  </si>
  <si>
    <t>"Š1, Š8, Š9" 3</t>
  </si>
  <si>
    <t>42</t>
  </si>
  <si>
    <t>894812292</t>
  </si>
  <si>
    <t>Příplatek k šachtě na vložku IN-SITU 160 (dodávka+montáž)</t>
  </si>
  <si>
    <t>249567256</t>
  </si>
  <si>
    <t>"Š8" 1</t>
  </si>
  <si>
    <t>43</t>
  </si>
  <si>
    <t>ŠACHT210P</t>
  </si>
  <si>
    <t>Šachty betonové prefabrikované pro potrubí do DN600, výšky do 210cm (dodávka+montáž)</t>
  </si>
  <si>
    <t>1565027456</t>
  </si>
  <si>
    <t>Šachty betonové prefabrikované pro potrubí do DN600, výšky do 210cm</t>
  </si>
  <si>
    <t>světlého průměru DN1000,</t>
  </si>
  <si>
    <t>vyskládané ze skruží, vyrovnávacích prstenců, kónusu nebo přechodových desek</t>
  </si>
  <si>
    <t>šachtové dno prefabrikované</t>
  </si>
  <si>
    <t>vč.podkladního betonu C12/15 tl.10cm</t>
  </si>
  <si>
    <t>vč.štěrkopískového podsypu tl.15cm</t>
  </si>
  <si>
    <t>vč.šachtových vložek</t>
  </si>
  <si>
    <t>"Š4, Š7" 2</t>
  </si>
  <si>
    <t>44</t>
  </si>
  <si>
    <t>SPAD500P</t>
  </si>
  <si>
    <t>Spadiště betonové prefabrikované pro potrubí do DN600, výšky do 500cm (dodávka+montáž)</t>
  </si>
  <si>
    <t>455020957</t>
  </si>
  <si>
    <t>Spadiště betonové prefabrikované pro potrubí do DN600, výšky do 500cm</t>
  </si>
  <si>
    <t>nárazová stěna a dno z čedičových segmentů</t>
  </si>
  <si>
    <t>"Š3" 1</t>
  </si>
  <si>
    <t>45</t>
  </si>
  <si>
    <t>899103111</t>
  </si>
  <si>
    <t>Osazení poklopů litinových nebo ocelových včetně rámů hmotnosti nad 100 do 150 kg</t>
  </si>
  <si>
    <t>-181670774</t>
  </si>
  <si>
    <t>Osazení poklopů litinových a ocelových včetně rámů hmotnosti jednotlivě přes 100 do 150 kg</t>
  </si>
  <si>
    <t>46</t>
  </si>
  <si>
    <t>5524121</t>
  </si>
  <si>
    <t>poklop na vstupní šachty litinový 12,5t</t>
  </si>
  <si>
    <t>4608205</t>
  </si>
  <si>
    <t>47</t>
  </si>
  <si>
    <t>8-nap1</t>
  </si>
  <si>
    <t>Napojení potrubí KG DN150 do stávající spadišťové šachty (dodávka+montáž+bourání vč.likvidace suti)</t>
  </si>
  <si>
    <t>1405231737</t>
  </si>
  <si>
    <t>Napojí se v místě, kde bylo spadiště DN300 v.2,06m, kamenina.</t>
  </si>
  <si>
    <t>V ceně započteno:</t>
  </si>
  <si>
    <t>- vybourání spadiště-horní část</t>
  </si>
  <si>
    <t>- napojení do šachty</t>
  </si>
  <si>
    <t>- vybudování spadiště výšky 1,70m</t>
  </si>
  <si>
    <t>- koleno KG 160, 87,5°</t>
  </si>
  <si>
    <t>- odbočka KG 160/160, 87,5°</t>
  </si>
  <si>
    <t>- potrubí KG 160</t>
  </si>
  <si>
    <t>48</t>
  </si>
  <si>
    <t>8-nap2</t>
  </si>
  <si>
    <t>Napojení potrubí KG DN150 na stávající potrubí kamenina DN300 (dodávka+montáž+bourání vč.likvidace suti)</t>
  </si>
  <si>
    <t>-548064067</t>
  </si>
  <si>
    <t>Napojí se těsně za stávající šachtu - do potrubí KT DN300.</t>
  </si>
  <si>
    <t>- vybourání potrubí kamenina DN300 - 2,0m</t>
  </si>
  <si>
    <t>- propojení potrubí PVC KG DN315 do potrubí kamenina DN300</t>
  </si>
  <si>
    <t>- propojení do šachty</t>
  </si>
  <si>
    <t>- potrubí KG DN315 - 2,0m</t>
  </si>
  <si>
    <t>- odbočka KG DN300/300</t>
  </si>
  <si>
    <t>99</t>
  </si>
  <si>
    <t>Přesun hmot</t>
  </si>
  <si>
    <t>49</t>
  </si>
  <si>
    <t>998276101</t>
  </si>
  <si>
    <t>Přesun hmot pro trubní vedení z trub z plastických hmot otevřený výkop</t>
  </si>
  <si>
    <t>1825137614</t>
  </si>
  <si>
    <t>Přesun hmot pro trubní vedení hloubené z trub z plastických hmot nebo sklolaminátových pro vodovody nebo kanalizace v otevřeném výkopu dopravní vzdálenost do 15 m</t>
  </si>
  <si>
    <t>Komunikace</t>
  </si>
  <si>
    <t>50</t>
  </si>
  <si>
    <t>270472044</t>
  </si>
  <si>
    <t>zásyp štěrkodrtí 100%</t>
  </si>
  <si>
    <t>"místní komunikace asfalt" 27,00</t>
  </si>
  <si>
    <t>51</t>
  </si>
  <si>
    <t>583442010</t>
  </si>
  <si>
    <t>štěrkodrtě pro zásypy v komunikacích (dodávka)</t>
  </si>
  <si>
    <t>-995596396</t>
  </si>
  <si>
    <t>27*1,80</t>
  </si>
  <si>
    <t>52</t>
  </si>
  <si>
    <t>566901233</t>
  </si>
  <si>
    <t>Vyspravení podkladu po překopech ing sítí plochy přes 15 m2 štěrkodrtí tl. 200 mm</t>
  </si>
  <si>
    <t>-9856119</t>
  </si>
  <si>
    <t>Vyspravení podkladu po překopech inženýrských sítí plochy přes 15 m2 s rozprostřením a zhutněním štěrkodrtí tl. 200 mm</t>
  </si>
  <si>
    <t>"místní komunikace asfalt" 15,00*1,20</t>
  </si>
  <si>
    <t>53</t>
  </si>
  <si>
    <t>566901261</t>
  </si>
  <si>
    <t>Vyspravení podkladu po překopech ing sítí plochy přes 15 m2 obalovaným kamenivem ACP (OK) tl. 100 mm</t>
  </si>
  <si>
    <t>728372322</t>
  </si>
  <si>
    <t>Vyspravení podkladu po překopech inženýrských sítí plochy přes 15 m2 s rozprostřením a zhutněním obalovaným kamenivem ACP (OK) tl. 100 mm</t>
  </si>
  <si>
    <t>54</t>
  </si>
  <si>
    <t>572341112</t>
  </si>
  <si>
    <t>Vyspravení krytu komunikací po překopech plochy přes 15 m2 asfalt betonem ACO (AB) tl 70 mm</t>
  </si>
  <si>
    <t>-533832510</t>
  </si>
  <si>
    <t>Vyspravení krytu komunikací po překopech inženýrských sítí plochy přes 15 m2 asfaltovým betonem ACO (AB), po zhutnění tl. přes 50 do 70 mm</t>
  </si>
  <si>
    <t>55</t>
  </si>
  <si>
    <t>572341111</t>
  </si>
  <si>
    <t>Vyspravení krytu komunikací po překopech plochy přes 15 m2 asfalt betonem ACO (AB) tl 50 mm</t>
  </si>
  <si>
    <t>1917711855</t>
  </si>
  <si>
    <t>Vyspravení krytu komunikací po překopech inženýrských sítí plochy přes 15 m2 asfaltovým betonem ACO (AB), po zhutnění tl. přes 30 do 50 mm</t>
  </si>
  <si>
    <t>"místní komunikace asfalt" 15,00*(1,20+0,30*2)</t>
  </si>
  <si>
    <t>56</t>
  </si>
  <si>
    <t>573211107</t>
  </si>
  <si>
    <t>Postřik živičný spojovací z asfaltu v množství 0,30 kg/m2</t>
  </si>
  <si>
    <t>968406739</t>
  </si>
  <si>
    <t>Postřik spojovací PS bez posypu kamenivem z asfaltu silničního, v množství 0,30 kg/m2</t>
  </si>
  <si>
    <t>57</t>
  </si>
  <si>
    <t>919112213</t>
  </si>
  <si>
    <t>Řezání spár pro vytvoření komůrky š 10 mm hl 25 mm pro těsnící zálivku v živičném krytu</t>
  </si>
  <si>
    <t>-42908969</t>
  </si>
  <si>
    <t>Řezání dilatačních spár v živičném krytu vytvoření komůrky pro těsnící zálivku šířky 10 mm, hloubky 25 mm</t>
  </si>
  <si>
    <t>"místní komunikace asfalt" 15,00*2</t>
  </si>
  <si>
    <t>58</t>
  </si>
  <si>
    <t>919121112</t>
  </si>
  <si>
    <t>Těsnění spár zálivkou za studena pro komůrky š 10 mm hl 25 mm s těsnicím profilem</t>
  </si>
  <si>
    <t>1018535258</t>
  </si>
  <si>
    <t>Utěsnění dilatačních spár zálivkou za studena v cementobetonovém nebo živičném krytu včetně adhezního nátěru s těsnicím profilem pod zálivkou, pro komůrky šířky 10 mm, hloubky 25 mm</t>
  </si>
  <si>
    <t>59</t>
  </si>
  <si>
    <t>998225111</t>
  </si>
  <si>
    <t>Přesun hmot pro pozemní komunikace s krytem z kamene, monolitickým betonovým nebo živičným</t>
  </si>
  <si>
    <t>-468414935</t>
  </si>
  <si>
    <t>Přesun hmot pro komunikace s krytem z kameniva, monolitickým betonovým nebo živičným dopravní vzdálenost do 200 m jakékoliv délky objektu</t>
  </si>
  <si>
    <t>KB</t>
  </si>
  <si>
    <t>Komunikace - bourání</t>
  </si>
  <si>
    <t>60</t>
  </si>
  <si>
    <t>113107123</t>
  </si>
  <si>
    <t>Odstranění podkladu pl do 50 m2 z kameniva drceného tl 300 mm</t>
  </si>
  <si>
    <t>-1845786117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</si>
  <si>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</si>
  <si>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61</t>
  </si>
  <si>
    <t>113107142</t>
  </si>
  <si>
    <t>Odstranění podkladu pl do 50 m2 živičných tl 100 mm</t>
  </si>
  <si>
    <t>-1467775686</t>
  </si>
  <si>
    <t>Odstranění podkladů nebo krytů s přemístěním hmot na skládku na vzdálenost do 3 m nebo s naložením na dopravní prostředek v ploše jednotlivě do 50 m2 živičných, o tl. vrstvy přes 50 do 100 mm</t>
  </si>
  <si>
    <t>62</t>
  </si>
  <si>
    <t>113154123</t>
  </si>
  <si>
    <t>Frézování živičného krytu tl 50 mm pruh š 1 m pl do 500 m2 bez překážek v trase</t>
  </si>
  <si>
    <t>621997868</t>
  </si>
  <si>
    <t>Frézování živičného podkladu nebo krytu s naložením na dopravní prostředek plochy do 500 m2 bez překážek v trase pruhu šířky přes 0,5 m do 1 m, tloušťky vrstvy 50 mm</t>
  </si>
  <si>
    <t>63</t>
  </si>
  <si>
    <t>919735111</t>
  </si>
  <si>
    <t>Řezání stávajícího živičného krytu hl do 50 mm</t>
  </si>
  <si>
    <t>608495165</t>
  </si>
  <si>
    <t>Řezání stávajícího živičného krytu nebo podkladu hloubky do 50 mm</t>
  </si>
  <si>
    <t>64</t>
  </si>
  <si>
    <t>997221551</t>
  </si>
  <si>
    <t>Vodorovná doprava suti ze sypkých materiálů do 1 km</t>
  </si>
  <si>
    <t>-1430708631</t>
  </si>
  <si>
    <t>Vodorovná doprava suti bez naložení, ale se složením a s hrubým urovnáním ze sypkých materiálů, na vzdálenost do 1 km</t>
  </si>
  <si>
    <t>místní komunikace asfalt</t>
  </si>
  <si>
    <t>"podklady" 18,00*0,440</t>
  </si>
  <si>
    <t>"živice tl.10cm" 18,00*0,220</t>
  </si>
  <si>
    <t>"živice tl.5cm" 27,00*0,128</t>
  </si>
  <si>
    <t>65</t>
  </si>
  <si>
    <t>997221559</t>
  </si>
  <si>
    <t>Příplatek ZKD 1 km u vodorovné dopravy suti ze sypkých materiálů</t>
  </si>
  <si>
    <t>-506298859</t>
  </si>
  <si>
    <t>Vodorovná doprava suti bez naložení, ale se složením a s hrubým urovnáním Příplatek k ceně za každý další i započatý 1 km přes 1 km</t>
  </si>
  <si>
    <t>15,335*14</t>
  </si>
  <si>
    <t>66</t>
  </si>
  <si>
    <t>997221855</t>
  </si>
  <si>
    <t>Poplatek za uložení odpadu z kameniva na skládce (skládkovné)</t>
  </si>
  <si>
    <t>-765067961</t>
  </si>
  <si>
    <t>Poplatek za uložení stavebního odpadu na skládce (skládkovné) z kameniva</t>
  </si>
  <si>
    <t>67</t>
  </si>
  <si>
    <t>997221845</t>
  </si>
  <si>
    <t>Poplatek za uložení odpadu z asfaltových povrchů na skládce (skládkovné)</t>
  </si>
  <si>
    <t>-1505816119</t>
  </si>
  <si>
    <t>Poplatek za uložení stavebního odpadu na skládce (skládkovné) z asfaltových povrchů</t>
  </si>
  <si>
    <t>2 - Vnitřní kanalizace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</si>
  <si>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</si>
  <si>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</si>
  <si>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</si>
  <si>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</si>
  <si>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</si>
  <si>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724 - Zdravotechnika - strojní vybavení</t>
  </si>
  <si>
    <t xml:space="preserve">    727 - Zdravotechnika - požární ochrana</t>
  </si>
  <si>
    <t>132301101</t>
  </si>
  <si>
    <t>Hloubení rýh š do 600 mm v hornině tř. 4 objemu do 100 m3</t>
  </si>
  <si>
    <t>Hloubení zapažených i nezapažených rýh šířky do 600 mm s urovnáním dna do předepsaného profilu a spádu v hornině tř. 4 do 100 m3</t>
  </si>
  <si>
    <t>142,00*1,00*0,60</t>
  </si>
  <si>
    <t>161101101</t>
  </si>
  <si>
    <t>Svislé přemístění výkopku z horniny tř. 1 až 4 hl výkopu do 2,5 m</t>
  </si>
  <si>
    <t>Svislé přemístění výkopku bez naložení do dopravní nádoby avšak s vyprázdněním dopravní nádoby na hromadu nebo do dopravního prostředku z horniny tř. 1 až 4, při hloubce výkopu přes 1 do 2,5 m</t>
  </si>
  <si>
    <t>85,2</t>
  </si>
  <si>
    <t>"výkop" 85,2</t>
  </si>
  <si>
    <t>85,2*5</t>
  </si>
  <si>
    <t>85,2*1,60</t>
  </si>
  <si>
    <t>1526730377</t>
  </si>
  <si>
    <t>"výkop"  85,2</t>
  </si>
  <si>
    <t>"odp.lože štěrk"  -8,52</t>
  </si>
  <si>
    <t>"odp.obsypu"  -34,08</t>
  </si>
  <si>
    <t>583442011</t>
  </si>
  <si>
    <t>štěrkodrtě pro zásypy (dodávka)</t>
  </si>
  <si>
    <t>1423643719</t>
  </si>
  <si>
    <t>42,6*1,80</t>
  </si>
  <si>
    <t>142,00*0,60*0,40</t>
  </si>
  <si>
    <t>34,08*1,80</t>
  </si>
  <si>
    <t>142,00*0,60*0,10</t>
  </si>
  <si>
    <t>997</t>
  </si>
  <si>
    <t>Přesun sutě</t>
  </si>
  <si>
    <t>997013215</t>
  </si>
  <si>
    <t>Vnitrostaveništní doprava suti a vybouraných hmot pro budovy v do 18 m ručně</t>
  </si>
  <si>
    <t>1455336915</t>
  </si>
  <si>
    <t>Vnitrostaveništní doprava suti a vybouraných hmot vodorovně do 50 m svisle ručně (nošením po schodech) pro budovy a haly výšky přes 15 do 18 m</t>
  </si>
  <si>
    <t>997013511</t>
  </si>
  <si>
    <t>Odvoz suti a vybouraných hmot z meziskládky na skládku do 1 km s naložením a se složením</t>
  </si>
  <si>
    <t>401616156</t>
  </si>
  <si>
    <t>Odvoz suti a vybouraných hmot z meziskládky na skládku s naložením a se složením, na vzdálenost do 1 km</t>
  </si>
  <si>
    <t>997013509</t>
  </si>
  <si>
    <t>Příplatek k odvozu suti a vybouraných hmot na skládku ZKD 1 km přes 1 km</t>
  </si>
  <si>
    <t>758128635</t>
  </si>
  <si>
    <t>Odvoz suti a vybouraných hmot na skládku nebo meziskládku se složením, na vzdálenost Příplatek k ceně za každý další i započatý 1 km přes 1 km</t>
  </si>
  <si>
    <t>7,201*14 'Přepočtené koeficientem množství</t>
  </si>
  <si>
    <t>997013831</t>
  </si>
  <si>
    <t>Poplatek za uložení stavebního směsného odpadu na skládce (skládkovné)</t>
  </si>
  <si>
    <t>973890960</t>
  </si>
  <si>
    <t>Poplatek za uložení stavebního odpadu na skládce (skládkovné) směsného</t>
  </si>
  <si>
    <t>998</t>
  </si>
  <si>
    <t>PSV</t>
  </si>
  <si>
    <t>Práce a dodávky PSV</t>
  </si>
  <si>
    <t>713</t>
  </si>
  <si>
    <t>Izolace tepelné</t>
  </si>
  <si>
    <t>713411121</t>
  </si>
  <si>
    <t>Montáž izolace tepelné potrubí pásy nebo rohožemi s Al fólií staženými drátem 1x</t>
  </si>
  <si>
    <t>631768354</t>
  </si>
  <si>
    <t>Montáž izolace tepelné potrubí a ohybů pásy nebo rohožemi s povrchovou úpravou hliníkovou fólií připevněnými ocelovým drátem potrubí jednovrstvá</t>
  </si>
  <si>
    <t>potrubí PVC HT dešťové svislé</t>
  </si>
  <si>
    <t>"DN110" 25,00*3,14*0,13</t>
  </si>
  <si>
    <t>"DN125" 74,00*3,14*0,15</t>
  </si>
  <si>
    <t>"DN160" 51,00*3,14*0,20</t>
  </si>
  <si>
    <t>potrubí PVC HT splaškové svislé</t>
  </si>
  <si>
    <t>"DN75" 124,00*3,14*0,10</t>
  </si>
  <si>
    <t>"DN110" 110,00*3,14*0,13</t>
  </si>
  <si>
    <t>potrubí podtlak.odvodnění střechy</t>
  </si>
  <si>
    <t>"pr.56" 50,00*3,14*0,09</t>
  </si>
  <si>
    <t>"pr.63" 60,00*3,14*0,10</t>
  </si>
  <si>
    <t>"pr.90" 85,00*3,14*0,11</t>
  </si>
  <si>
    <t>potrubí PE svařované svislé</t>
  </si>
  <si>
    <t>"DN200" 3,00*3,14*0,21</t>
  </si>
  <si>
    <t>"DN250" 2,00*3,14*0,26</t>
  </si>
  <si>
    <t>potrubí PE svařované ležaté</t>
  </si>
  <si>
    <t>"DN200" 10,00*3,14*0,21</t>
  </si>
  <si>
    <t>"DN250" 3,00*3,14*0,26</t>
  </si>
  <si>
    <t>potrubí HT připojovací</t>
  </si>
  <si>
    <t>"DN32" 6,00*3,14*0,05</t>
  </si>
  <si>
    <t>"DN40" 7,00*3,14*0,06</t>
  </si>
  <si>
    <t>2837707</t>
  </si>
  <si>
    <t>izolace z pěnového Pe tl.10mm s Al fólií</t>
  </si>
  <si>
    <t>-1901281833</t>
  </si>
  <si>
    <t>238,169*1,10</t>
  </si>
  <si>
    <t>261,986*0,9 'Přepočtené koeficientem množství</t>
  </si>
  <si>
    <t>998713203</t>
  </si>
  <si>
    <t>Přesun hmot procentní pro izolace tepelné v objektech v do 24 m</t>
  </si>
  <si>
    <t>%</t>
  </si>
  <si>
    <t>1423189484</t>
  </si>
  <si>
    <t>Přesun hmot pro izolace tepelné stanovený procentní sazbou (%) z ceny vodorovná dopravní vzdálenost do 50 m v objektech výšky přes 12 do 24 m</t>
  </si>
  <si>
    <t>721</t>
  </si>
  <si>
    <t>Zdravotechnika - vnitřní kanalizace</t>
  </si>
  <si>
    <t>721-01</t>
  </si>
  <si>
    <t>Průzkum a ověření stávajících tras a hloubek kanalizace</t>
  </si>
  <si>
    <t>hod</t>
  </si>
  <si>
    <t>-1514015627</t>
  </si>
  <si>
    <t>721173315</t>
  </si>
  <si>
    <t>Potrubí kanalizační plastové dešťové systém KG DN 110</t>
  </si>
  <si>
    <t>1777331861</t>
  </si>
  <si>
    <t>Potrubí z plastových trub PVC [KG Systém] SN4 dešťové DN 110</t>
  </si>
  <si>
    <t>721173316</t>
  </si>
  <si>
    <t>Potrubí kanalizační plastové dešťové systém KG DN 125</t>
  </si>
  <si>
    <t>1734287678</t>
  </si>
  <si>
    <t>Potrubí z plastových trub PVC [KG Systém] SN4 dešťové DN 125</t>
  </si>
  <si>
    <t>721173401</t>
  </si>
  <si>
    <t>Potrubí kanalizační plastové svodné systém KG DN 110</t>
  </si>
  <si>
    <t>2017307743</t>
  </si>
  <si>
    <t>Potrubí z plastových trub PVC [KG Systém] SN4 svodné (ležaté) DN 110</t>
  </si>
  <si>
    <t>721173402</t>
  </si>
  <si>
    <t>Potrubí kanalizační plastové svodné systém KG DN 125</t>
  </si>
  <si>
    <t>749815642</t>
  </si>
  <si>
    <t>Potrubí z plastových trub PVC [KG Systém] SN4 svodné (ležaté) DN 125</t>
  </si>
  <si>
    <t>721173403</t>
  </si>
  <si>
    <t>Potrubí kanalizační plastové svodné systém KG DN 160</t>
  </si>
  <si>
    <t>-1890152952</t>
  </si>
  <si>
    <t>Potrubí z plastových trub PVC [KG Systém] SN4 svodné (ležaté) DN 160</t>
  </si>
  <si>
    <t>721173404</t>
  </si>
  <si>
    <t>Potrubí kanalizační plastové svodné systém KG DN 200</t>
  </si>
  <si>
    <t>257014739</t>
  </si>
  <si>
    <t>Potrubí z plastových trub PVC [KG Systém] SN4 svodné (ležaté) DN 200</t>
  </si>
  <si>
    <t>721173405</t>
  </si>
  <si>
    <t>Potrubí kanalizační plastové svodné systém KG DN 250</t>
  </si>
  <si>
    <t>749467179</t>
  </si>
  <si>
    <t>Potrubí z plastových trub PVC [KG Systém] SN4 svodné (ležaté) DN 250</t>
  </si>
  <si>
    <t>721174055</t>
  </si>
  <si>
    <t>Potrubí kanalizační z PP dešťové systém HT DN 100</t>
  </si>
  <si>
    <t>719566288</t>
  </si>
  <si>
    <t>Potrubí z plastových trub polypropylenové [HT systém] dešťové DN 100</t>
  </si>
  <si>
    <t>721174056</t>
  </si>
  <si>
    <t>Potrubí kanalizační z PP dešťové systém HT DN 125</t>
  </si>
  <si>
    <t>659448623</t>
  </si>
  <si>
    <t>Potrubí z plastových trub polypropylenové [HT systém] dešťové DN 125</t>
  </si>
  <si>
    <t>721174057</t>
  </si>
  <si>
    <t>Potrubí kanalizační z PP dešťové systém HT DN 150</t>
  </si>
  <si>
    <t>730422216</t>
  </si>
  <si>
    <t>Potrubí z plastových trub polypropylenové [HT systém] dešťové DN 150</t>
  </si>
  <si>
    <t>721174024</t>
  </si>
  <si>
    <t>Potrubí kanalizační z PP odpadní systém HT DN 70</t>
  </si>
  <si>
    <t>-1893302660</t>
  </si>
  <si>
    <t>Potrubí z plastových trub polypropylenové [HT systém] odpadní (svislé) DN 70</t>
  </si>
  <si>
    <t>160,00+124,00</t>
  </si>
  <si>
    <t>286156020</t>
  </si>
  <si>
    <t>čistící tvarovka HTRE, DN 75</t>
  </si>
  <si>
    <t>1875712836</t>
  </si>
  <si>
    <t>Poznámka k položce:
OSMA, kód výrobku: 18210</t>
  </si>
  <si>
    <t>721174025</t>
  </si>
  <si>
    <t>Potrubí kanalizační z PP odpadní systém HT DN 100</t>
  </si>
  <si>
    <t>1450206364</t>
  </si>
  <si>
    <t>Potrubí z plastových trub polypropylenové [HT systém] odpadní (svislé) DN 100</t>
  </si>
  <si>
    <t>277,00+110,00</t>
  </si>
  <si>
    <t>286156030</t>
  </si>
  <si>
    <t>čistící tvarovka HTRE, DN 100</t>
  </si>
  <si>
    <t>-1548487960</t>
  </si>
  <si>
    <t>Poznámka k položce:
OSMA, kód výrobku: 18310</t>
  </si>
  <si>
    <t>721174026</t>
  </si>
  <si>
    <t>Potrubí kanalizační z PP odpadní systém HT DN 125</t>
  </si>
  <si>
    <t>339482679</t>
  </si>
  <si>
    <t>Potrubí z plastových trub polypropylenové [HT systém] odpadní (svislé) DN 125</t>
  </si>
  <si>
    <t>286156040</t>
  </si>
  <si>
    <t>čistící tvarovka HTRE, DN 125</t>
  </si>
  <si>
    <t>1249990549</t>
  </si>
  <si>
    <t>Poznámka k položce:
OSMA, kód výrobku: 18410</t>
  </si>
  <si>
    <t>721174027</t>
  </si>
  <si>
    <t>Potrubí kanalizační z PP odpadní systém HT DN 150</t>
  </si>
  <si>
    <t>-2045992662</t>
  </si>
  <si>
    <t>Potrubí z plastových trub polypropylenové [HT systém] odpadní (svislé) DN 150</t>
  </si>
  <si>
    <t>286156050</t>
  </si>
  <si>
    <t>čistící tvarovka HTRE, DN 150</t>
  </si>
  <si>
    <t>-2081920110</t>
  </si>
  <si>
    <t>Poznámka k položce:
OSMA, kód výrobku: 18510</t>
  </si>
  <si>
    <t>721233212.02</t>
  </si>
  <si>
    <t>Montáž střešních vtoků pro podtlakové odvodnění střechy</t>
  </si>
  <si>
    <t>-208633203</t>
  </si>
  <si>
    <t>283424608</t>
  </si>
  <si>
    <t>vtok střešní podtlakový s vyhříváním</t>
  </si>
  <si>
    <t>1641171081</t>
  </si>
  <si>
    <t>2834246082</t>
  </si>
  <si>
    <t>nosné profily + závěsný a upevňovací systém nerez pro potrubí (dodávka+montáž)</t>
  </si>
  <si>
    <t>-364106418</t>
  </si>
  <si>
    <t>"potrubí podtlakového odvodnění střech" 195,00</t>
  </si>
  <si>
    <t>"DN110" 25,00</t>
  </si>
  <si>
    <t>"DN125" 74,00</t>
  </si>
  <si>
    <t>"DN160" 51,00</t>
  </si>
  <si>
    <t>"DN75" 124,00</t>
  </si>
  <si>
    <t>"DN110" 110,00</t>
  </si>
  <si>
    <t>"DN200" 3,00</t>
  </si>
  <si>
    <t>"DN250" 2,00</t>
  </si>
  <si>
    <t>"DN200" 10,00</t>
  </si>
  <si>
    <t>"DN250" 3,00</t>
  </si>
  <si>
    <t>"DN32" 6,00</t>
  </si>
  <si>
    <t>"DN40" 7,00</t>
  </si>
  <si>
    <t>722181117</t>
  </si>
  <si>
    <t>Ochrana vodovodního potrubí plstěnými pásy DN 80 mm</t>
  </si>
  <si>
    <t>-915283880</t>
  </si>
  <si>
    <t>Ochrana potrubí plstěnými pásy DN 80</t>
  </si>
  <si>
    <t>14,00*2</t>
  </si>
  <si>
    <t>722181118</t>
  </si>
  <si>
    <t>Ochrana vodovodního potrubí plstěnými pásy DN 100 mm</t>
  </si>
  <si>
    <t>542689917</t>
  </si>
  <si>
    <t>Ochrana potrubí plstěnými pásy DN 100</t>
  </si>
  <si>
    <t>15,00*2</t>
  </si>
  <si>
    <t>722219103</t>
  </si>
  <si>
    <t>Montáž armatur vodovodních přírubových DN 65 ostatní typ</t>
  </si>
  <si>
    <t>-700193220</t>
  </si>
  <si>
    <t>Armatury přírubové montáž vodovodních armatur přírubových ostatních typů DN 65</t>
  </si>
  <si>
    <t>NCprir65</t>
  </si>
  <si>
    <t>nerezová příruba s trnem pro napojení hadice DN65</t>
  </si>
  <si>
    <t>104833334</t>
  </si>
  <si>
    <t>722219104</t>
  </si>
  <si>
    <t>Montáž armatur vodovodních přírubových DN 80 ostatní typ</t>
  </si>
  <si>
    <t>109541313</t>
  </si>
  <si>
    <t>Armatury přírubové montáž vodovodních armatur přírubových ostatních typů DN 80</t>
  </si>
  <si>
    <t>NCprir80</t>
  </si>
  <si>
    <t>nerezová příruba s trnem pro napojení hadice DN80</t>
  </si>
  <si>
    <t>-1728413570</t>
  </si>
  <si>
    <t>721273152.01</t>
  </si>
  <si>
    <t>Montáž hlavice ventilační DN 75</t>
  </si>
  <si>
    <t>1677351778</t>
  </si>
  <si>
    <t>56231262</t>
  </si>
  <si>
    <t>ventilační hlavice pro fóliové střechy ploché, DN75</t>
  </si>
  <si>
    <t>-159760468</t>
  </si>
  <si>
    <t xml:space="preserve">Poznámka k položce:
 </t>
  </si>
  <si>
    <t>721273153.02</t>
  </si>
  <si>
    <t>Montáž hlavice ventilační DN 110</t>
  </si>
  <si>
    <t>-266441994</t>
  </si>
  <si>
    <t>Ventilační hlavice z polypropylenu (PP) DN 110 [HL 810]</t>
  </si>
  <si>
    <t>56231251</t>
  </si>
  <si>
    <t>ventilační hlavice pro plech.střechy, barva 03 grafit, DN110</t>
  </si>
  <si>
    <t>401331344</t>
  </si>
  <si>
    <t>56231261</t>
  </si>
  <si>
    <t>ventilační hlavice pro fóliové střechy ploché, DN110</t>
  </si>
  <si>
    <t>2143391327</t>
  </si>
  <si>
    <t>721174045.01</t>
  </si>
  <si>
    <t>Montáž napojovací trubky bílé pro WC mísu DN110</t>
  </si>
  <si>
    <t>1882893202</t>
  </si>
  <si>
    <t>551666130</t>
  </si>
  <si>
    <t>napojovací trubka bílá pro WC mísu DN110</t>
  </si>
  <si>
    <t>-538002814</t>
  </si>
  <si>
    <t>721174045.02</t>
  </si>
  <si>
    <t xml:space="preserve">Montáž kolena napojovací trubky bílého pro WC mísu </t>
  </si>
  <si>
    <t>-36026418</t>
  </si>
  <si>
    <t>551666131</t>
  </si>
  <si>
    <t>napojovací koleno bílé pro WC mísu DN110</t>
  </si>
  <si>
    <t>-415910156</t>
  </si>
  <si>
    <t>721141190</t>
  </si>
  <si>
    <t>Potrubí kanalizační nerezové DN100 (dodávka+montáž)</t>
  </si>
  <si>
    <t>1285210612</t>
  </si>
  <si>
    <t>721173709</t>
  </si>
  <si>
    <t>Potrubí kanalizační z PE odpadní DN 200</t>
  </si>
  <si>
    <t>337400578</t>
  </si>
  <si>
    <t>Potrubí z plastových trub polyetylenové svařované odpadní (svislé) DN 200</t>
  </si>
  <si>
    <t>721173711</t>
  </si>
  <si>
    <t>Potrubí kanalizační z PE odpadní DN 250</t>
  </si>
  <si>
    <t>1593848977</t>
  </si>
  <si>
    <t>Potrubí z plastových trub polyetylenové svařované odpadní (svislé) DN 250</t>
  </si>
  <si>
    <t>721173609</t>
  </si>
  <si>
    <t>Potrubí kanalizační z PE svodné DN 200</t>
  </si>
  <si>
    <t>560721027</t>
  </si>
  <si>
    <t>Potrubí z plastových trub polyetylenové svařované svodné (ležaté) DN 200</t>
  </si>
  <si>
    <t>721173611</t>
  </si>
  <si>
    <t>Potrubí kanalizační z PE svodné DN 250</t>
  </si>
  <si>
    <t>-810113484</t>
  </si>
  <si>
    <t>Potrubí z plastových trub polyetylenové svařované svodné (ležaté) DN 250</t>
  </si>
  <si>
    <t>bar</t>
  </si>
  <si>
    <t>Plastový barel 100l</t>
  </si>
  <si>
    <t>1975157210</t>
  </si>
  <si>
    <t xml:space="preserve">Plastový barel </t>
  </si>
  <si>
    <t>721211422.01</t>
  </si>
  <si>
    <t>Montáž vpustí podlahových nerezových DN 100</t>
  </si>
  <si>
    <t>-791997510</t>
  </si>
  <si>
    <t>721211911</t>
  </si>
  <si>
    <t>Montáž vpustí podlahových DN 40/50</t>
  </si>
  <si>
    <t>-522339943</t>
  </si>
  <si>
    <t>Podlahové vpusti montáž podlahových vpustí DN 40/50</t>
  </si>
  <si>
    <t>55161751</t>
  </si>
  <si>
    <t>podlahová vpusť svislá pro vlepení dlažby DN50, suchý zápachový uzávěr</t>
  </si>
  <si>
    <t>-809151625</t>
  </si>
  <si>
    <t>"vpusť V4" 24</t>
  </si>
  <si>
    <t>55161757</t>
  </si>
  <si>
    <t>izolační souprava do stěrky, pro DN50</t>
  </si>
  <si>
    <t>1963232859</t>
  </si>
  <si>
    <t>721211912</t>
  </si>
  <si>
    <t>Montáž vpustí podlahových DN 50/75</t>
  </si>
  <si>
    <t>1257662575</t>
  </si>
  <si>
    <t>Podlahové vpusti montáž podlahových vpustí DN 50/75</t>
  </si>
  <si>
    <t>55161750</t>
  </si>
  <si>
    <t>podlahová vpusť svislá pro vlepení dlažby DN75</t>
  </si>
  <si>
    <t>543144623</t>
  </si>
  <si>
    <t>"vpusť V1" 40</t>
  </si>
  <si>
    <t>68</t>
  </si>
  <si>
    <t>55161752</t>
  </si>
  <si>
    <t>podlahová vpusť vodorovná pro vlepení dlažby DN75</t>
  </si>
  <si>
    <t>235189006</t>
  </si>
  <si>
    <t>"vpusť V2" 7</t>
  </si>
  <si>
    <t>69</t>
  </si>
  <si>
    <t>55161758</t>
  </si>
  <si>
    <t>izolační souprava do stěrky, pro DN75</t>
  </si>
  <si>
    <t>-1360986571</t>
  </si>
  <si>
    <t>70</t>
  </si>
  <si>
    <t>721211913</t>
  </si>
  <si>
    <t>Montáž vpustí podlahových DN 110</t>
  </si>
  <si>
    <t>-1130237190</t>
  </si>
  <si>
    <t>Podlahové vpusti montáž podlahových vpustí DN 110</t>
  </si>
  <si>
    <t>71</t>
  </si>
  <si>
    <t>55161753</t>
  </si>
  <si>
    <t>podlahová vpusť svislá pro vlepení dlažby DN110</t>
  </si>
  <si>
    <t>-589932081</t>
  </si>
  <si>
    <t>podlahová vpusť svislá pro vlepení dlažby DN75 boční</t>
  </si>
  <si>
    <t>"vpusť V3" 25</t>
  </si>
  <si>
    <t>72</t>
  </si>
  <si>
    <t>55161759</t>
  </si>
  <si>
    <t>izolační souprava do stěrky, pro DN110</t>
  </si>
  <si>
    <t>-224814025</t>
  </si>
  <si>
    <t>73</t>
  </si>
  <si>
    <t>721233212.01</t>
  </si>
  <si>
    <t>Montáž střešních vtoků DN 110</t>
  </si>
  <si>
    <t>715365386</t>
  </si>
  <si>
    <t>74</t>
  </si>
  <si>
    <t>283424601</t>
  </si>
  <si>
    <t>vtok střešní DN100</t>
  </si>
  <si>
    <t>412926226</t>
  </si>
  <si>
    <t>75</t>
  </si>
  <si>
    <t>721233213.01</t>
  </si>
  <si>
    <t>Montáž střešních vtoků DN 125</t>
  </si>
  <si>
    <t>-55958230</t>
  </si>
  <si>
    <t>76</t>
  </si>
  <si>
    <t>283424602</t>
  </si>
  <si>
    <t>vtok střešní DN125</t>
  </si>
  <si>
    <t>1037414750</t>
  </si>
  <si>
    <t>77</t>
  </si>
  <si>
    <t>283424603</t>
  </si>
  <si>
    <t>nástavec střešního vtoku</t>
  </si>
  <si>
    <t>-1307545138</t>
  </si>
  <si>
    <t>78</t>
  </si>
  <si>
    <t>721174042.01</t>
  </si>
  <si>
    <t>Potrubí kanalizační z PP připojovací systém HT DN 32 (dodávka+montáž)</t>
  </si>
  <si>
    <t>900311232</t>
  </si>
  <si>
    <t>Potrubí z plastových trub polypropylenové [HT systém] připojovací DN 32 (dodávka+montáž)</t>
  </si>
  <si>
    <t>79</t>
  </si>
  <si>
    <t>721174042</t>
  </si>
  <si>
    <t>Potrubí kanalizační z PP připojovací systém HT DN 40</t>
  </si>
  <si>
    <t>481830555</t>
  </si>
  <si>
    <t>Potrubí z plastových trub polypropylenové [HT systém] připojovací DN 40</t>
  </si>
  <si>
    <t>6,00+7,00</t>
  </si>
  <si>
    <t>80</t>
  </si>
  <si>
    <t>721174043</t>
  </si>
  <si>
    <t>Potrubí kanalizační z PP připojovací systém HT DN 50</t>
  </si>
  <si>
    <t>-498634389</t>
  </si>
  <si>
    <t>Potrubí z plastových trub polypropylenové [HT systém] připojovací DN 50</t>
  </si>
  <si>
    <t>81</t>
  </si>
  <si>
    <t>721174045</t>
  </si>
  <si>
    <t>Potrubí kanalizační z PP připojovací systém HT DN 100</t>
  </si>
  <si>
    <t>1274095800</t>
  </si>
  <si>
    <t>Potrubí z plastových trub polypropylenové [HT systém] připojovací DN 100</t>
  </si>
  <si>
    <t>82</t>
  </si>
  <si>
    <t>721226512.01</t>
  </si>
  <si>
    <t>Zápachová uzávěrka DN 50 (dodávka+montáž)</t>
  </si>
  <si>
    <t>-1473655862</t>
  </si>
  <si>
    <t>83</t>
  </si>
  <si>
    <t>721226513.01</t>
  </si>
  <si>
    <t>Zápachová uzávěrka DN 100 (dodávka+montáž)</t>
  </si>
  <si>
    <t>1494126598</t>
  </si>
  <si>
    <t>84</t>
  </si>
  <si>
    <t>721274124.01</t>
  </si>
  <si>
    <t>Přivzdušňovací ventil vnitřní odpadních potrubí (dodávka+montáž)</t>
  </si>
  <si>
    <t>2100227959</t>
  </si>
  <si>
    <t>85</t>
  </si>
  <si>
    <t>721274124.02</t>
  </si>
  <si>
    <t>Přivzdušňovací ventil s masivní pryžovou membránou (dodávka+montáž)</t>
  </si>
  <si>
    <t>1808525429</t>
  </si>
  <si>
    <t>86</t>
  </si>
  <si>
    <t>mriz</t>
  </si>
  <si>
    <t>Mřížka plast 300/300mm (dodávka+montáž)</t>
  </si>
  <si>
    <t>453184328</t>
  </si>
  <si>
    <t>87</t>
  </si>
  <si>
    <t>pred32</t>
  </si>
  <si>
    <t>Pryžová redukce 32/12 (dodávka+montáž)</t>
  </si>
  <si>
    <t>-1971289271</t>
  </si>
  <si>
    <t>88</t>
  </si>
  <si>
    <t>pred50</t>
  </si>
  <si>
    <t>Pryžová redukce 50/40 (dodávka+montáž)</t>
  </si>
  <si>
    <t>-1520417610</t>
  </si>
  <si>
    <t>89</t>
  </si>
  <si>
    <t>721242115</t>
  </si>
  <si>
    <t>Lapače střešních splavenin z polypropylenu (PP) DN 110</t>
  </si>
  <si>
    <t>-541629879</t>
  </si>
  <si>
    <t>90</t>
  </si>
  <si>
    <t>721242116</t>
  </si>
  <si>
    <t>Lapače střešních splavenin z polypropylenu (PP) DN 125</t>
  </si>
  <si>
    <t>-291538179</t>
  </si>
  <si>
    <t>91</t>
  </si>
  <si>
    <t>721194104</t>
  </si>
  <si>
    <t>Vyvedení a upevnění odpadních výpustek DN 40</t>
  </si>
  <si>
    <t>179094142</t>
  </si>
  <si>
    <t>Vyměření přípojek na potrubí vyvedení a upevnění odpadních výpustek DN 40</t>
  </si>
  <si>
    <t>92</t>
  </si>
  <si>
    <t>721194105</t>
  </si>
  <si>
    <t>Vyvedení a upevnění odpadních výpustek DN 50</t>
  </si>
  <si>
    <t>2056192961</t>
  </si>
  <si>
    <t>Vyměření přípojek na potrubí vyvedení a upevnění odpadních výpustek DN 50</t>
  </si>
  <si>
    <t>93</t>
  </si>
  <si>
    <t>721194109</t>
  </si>
  <si>
    <t>Vyvedení a upevnění odpadních výpustek DN 100</t>
  </si>
  <si>
    <t>-160711488</t>
  </si>
  <si>
    <t>Vyměření přípojek na potrubí vyvedení a upevnění odpadních výpustek DN 100</t>
  </si>
  <si>
    <t>94</t>
  </si>
  <si>
    <t>721110944</t>
  </si>
  <si>
    <t>Potrubí kameninové výměna dílu DN 200</t>
  </si>
  <si>
    <t>-1044709019</t>
  </si>
  <si>
    <t>Opravy odpadního potrubí kameninového výměna dílu DN 200</t>
  </si>
  <si>
    <t>95</t>
  </si>
  <si>
    <t>721110964</t>
  </si>
  <si>
    <t>Potrubí kameninové propojení potrubí DN 200</t>
  </si>
  <si>
    <t>308374932</t>
  </si>
  <si>
    <t>Opravy odpadního potrubí kameninového propojení dosavadního potrubí DN 200</t>
  </si>
  <si>
    <t>96</t>
  </si>
  <si>
    <t>721140903</t>
  </si>
  <si>
    <t>Potrubí litinové vsazení odbočky DN 75</t>
  </si>
  <si>
    <t>-1756348827</t>
  </si>
  <si>
    <t>Opravy odpadního potrubí litinového vsazení odbočky do potrubí DN 75</t>
  </si>
  <si>
    <t>97</t>
  </si>
  <si>
    <t>721140905</t>
  </si>
  <si>
    <t>Potrubí litinové vsazení odbočky DN 100</t>
  </si>
  <si>
    <t>2120126330</t>
  </si>
  <si>
    <t>Opravy odpadního potrubí litinového vsazení odbočky do potrubí DN 100</t>
  </si>
  <si>
    <t>98</t>
  </si>
  <si>
    <t>721100902</t>
  </si>
  <si>
    <t>Přetěsnění potrubí hrdlového do DN 100</t>
  </si>
  <si>
    <t>-1936085321</t>
  </si>
  <si>
    <t>Opravy potrubí hrdlového přetěsnění hrdla odpadního potrubí do DN 100</t>
  </si>
  <si>
    <t>721100906</t>
  </si>
  <si>
    <t>Přetěsnění potrubí hrdlového do DN 200</t>
  </si>
  <si>
    <t>1174287811</t>
  </si>
  <si>
    <t>Opravy potrubí hrdlového přetěsnění hrdla odpadního potrubí přes 100 do DN 200</t>
  </si>
  <si>
    <t>100</t>
  </si>
  <si>
    <t>721140913</t>
  </si>
  <si>
    <t>Potrubí litinové propojení potrubí DN 75</t>
  </si>
  <si>
    <t>-558166130</t>
  </si>
  <si>
    <t>Opravy odpadního potrubí litinového propojení dosavadního potrubí DN 75</t>
  </si>
  <si>
    <t>101</t>
  </si>
  <si>
    <t>721140915</t>
  </si>
  <si>
    <t>Potrubí litinové propojení potrubí DN 100</t>
  </si>
  <si>
    <t>275496026</t>
  </si>
  <si>
    <t>Opravy odpadního potrubí litinového propojení dosavadního potrubí DN 100</t>
  </si>
  <si>
    <t>102</t>
  </si>
  <si>
    <t>721140916</t>
  </si>
  <si>
    <t>Potrubí litinové propojení potrubí DN 125</t>
  </si>
  <si>
    <t>691757411</t>
  </si>
  <si>
    <t>Opravy odpadního potrubí litinového propojení dosavadního potrubí DN 125</t>
  </si>
  <si>
    <t>103</t>
  </si>
  <si>
    <t>721140917</t>
  </si>
  <si>
    <t>Potrubí litinové propojení potrubí DN 150</t>
  </si>
  <si>
    <t>-1551242076</t>
  </si>
  <si>
    <t>Opravy odpadního potrubí litinového propojení dosavadního potrubí DN 150</t>
  </si>
  <si>
    <t>104</t>
  </si>
  <si>
    <t>721140802</t>
  </si>
  <si>
    <t>Demontáž potrubí litinové do DN 100</t>
  </si>
  <si>
    <t>1719193429</t>
  </si>
  <si>
    <t>Demontáž potrubí z litinových trub odpadních nebo dešťových do DN 100</t>
  </si>
  <si>
    <t>105</t>
  </si>
  <si>
    <t>721140806</t>
  </si>
  <si>
    <t>Demontáž potrubí litinové do DN 200</t>
  </si>
  <si>
    <t>1574717839</t>
  </si>
  <si>
    <t>Demontáž potrubí z litinových trub odpadních nebo dešťových přes 100 do DN 200</t>
  </si>
  <si>
    <t>106</t>
  </si>
  <si>
    <t>721242805</t>
  </si>
  <si>
    <t>Demontáž lapače střešních splavenin DN 150</t>
  </si>
  <si>
    <t>-1129917320</t>
  </si>
  <si>
    <t>Demontáž lapačů střešních splavenin DN 150</t>
  </si>
  <si>
    <t>107</t>
  </si>
  <si>
    <t>721110802</t>
  </si>
  <si>
    <t>Demontáž potrubí kameninové do DN 100</t>
  </si>
  <si>
    <t>-1408573556</t>
  </si>
  <si>
    <t>Demontáž potrubí z kameninových trub normálních nebo kyselinovzdorných do DN 100</t>
  </si>
  <si>
    <t>108</t>
  </si>
  <si>
    <t>721110806</t>
  </si>
  <si>
    <t>Demontáž potrubí kameninové do DN 200</t>
  </si>
  <si>
    <t>1875478382</t>
  </si>
  <si>
    <t>Demontáž potrubí z kameninových trub normálních nebo kyselinovzdorných přes 100 do DN 200</t>
  </si>
  <si>
    <t>109</t>
  </si>
  <si>
    <t>721210822</t>
  </si>
  <si>
    <t>Demontáž vpustí střešních DN 100</t>
  </si>
  <si>
    <t>-1525475345</t>
  </si>
  <si>
    <t>Demontáž kanalizačního příslušenství střešních vtoků DN 100</t>
  </si>
  <si>
    <t>110</t>
  </si>
  <si>
    <t>721210823</t>
  </si>
  <si>
    <t>Demontáž vpustí střešních DN 125</t>
  </si>
  <si>
    <t>1338485042</t>
  </si>
  <si>
    <t>Demontáž kanalizačního příslušenství střešních vtoků DN 125</t>
  </si>
  <si>
    <t>111</t>
  </si>
  <si>
    <t>721220802</t>
  </si>
  <si>
    <t>Demontáž uzávěrek zápachových DN 100</t>
  </si>
  <si>
    <t>742204007</t>
  </si>
  <si>
    <t>Demontáž zápachových uzávěrek DN 100</t>
  </si>
  <si>
    <t>112</t>
  </si>
  <si>
    <t>721211431.01</t>
  </si>
  <si>
    <t>Montáž vtoků terasových DN 75</t>
  </si>
  <si>
    <t>-33730047</t>
  </si>
  <si>
    <t>113</t>
  </si>
  <si>
    <t>56231141</t>
  </si>
  <si>
    <t>terasový vtok s asf.izolačním pásem</t>
  </si>
  <si>
    <t>-606317976</t>
  </si>
  <si>
    <t>114</t>
  </si>
  <si>
    <t>56231142</t>
  </si>
  <si>
    <t>nástavec pro terasový vtok</t>
  </si>
  <si>
    <t>562550833</t>
  </si>
  <si>
    <t>115</t>
  </si>
  <si>
    <t>56231143</t>
  </si>
  <si>
    <t>nástavec s izolační přírubou pro terasový vtok</t>
  </si>
  <si>
    <t>-2019989998</t>
  </si>
  <si>
    <t>116</t>
  </si>
  <si>
    <t>56231144</t>
  </si>
  <si>
    <t>izolační souprava pro terasový vtok</t>
  </si>
  <si>
    <t>-1672271030</t>
  </si>
  <si>
    <t>117</t>
  </si>
  <si>
    <t>56231145</t>
  </si>
  <si>
    <t>plochý záchytný koš pro terasový vtok</t>
  </si>
  <si>
    <t>836624</t>
  </si>
  <si>
    <t>118</t>
  </si>
  <si>
    <t>NCnadrz1</t>
  </si>
  <si>
    <t>Nádrž zdržovací 18m3 (dodávka+montáž)</t>
  </si>
  <si>
    <t>1648605488</t>
  </si>
  <si>
    <t>119</t>
  </si>
  <si>
    <t>NCnadrz2</t>
  </si>
  <si>
    <t>Nádrž přečerpávací 7,5m3 (dodávka+montáž)</t>
  </si>
  <si>
    <t>-1567829654</t>
  </si>
  <si>
    <t>120</t>
  </si>
  <si>
    <t>721290111</t>
  </si>
  <si>
    <t>Zkouška těsnosti potrubí kanalizace vodou do DN 125</t>
  </si>
  <si>
    <t>721420656</t>
  </si>
  <si>
    <t>Zkouška těsnosti kanalizace v objektech vodou do DN 125</t>
  </si>
  <si>
    <t>121</t>
  </si>
  <si>
    <t>721290112</t>
  </si>
  <si>
    <t>Zkouška těsnosti potrubí kanalizace vodou do DN 200</t>
  </si>
  <si>
    <t>-1221719650</t>
  </si>
  <si>
    <t>Zkouška těsnosti kanalizace v objektech vodou DN 150 nebo DN 200</t>
  </si>
  <si>
    <t>122</t>
  </si>
  <si>
    <t>721290113</t>
  </si>
  <si>
    <t>Zkouška těsnosti potrubí kanalizace vodou do DN 300</t>
  </si>
  <si>
    <t>-1652429189</t>
  </si>
  <si>
    <t>Zkouška těsnosti kanalizace v objektech vodou DN 250 nebo DN 300</t>
  </si>
  <si>
    <t>123</t>
  </si>
  <si>
    <t>721290123.01</t>
  </si>
  <si>
    <t>Zkouška těsnosti potrubí kanalizace kouřem do DN 300, vč.dodávky média</t>
  </si>
  <si>
    <t>1947601386</t>
  </si>
  <si>
    <t>124</t>
  </si>
  <si>
    <t>721300912</t>
  </si>
  <si>
    <t>Pročištění odpadů svislých v jednom podlaží do DN 200</t>
  </si>
  <si>
    <t>2023465348</t>
  </si>
  <si>
    <t>Pročištění svislých odpadů v jednom podlaží do DN 200</t>
  </si>
  <si>
    <t>125</t>
  </si>
  <si>
    <t>721300922</t>
  </si>
  <si>
    <t>Pročištění svodů ležatých do DN 300</t>
  </si>
  <si>
    <t>-1667370530</t>
  </si>
  <si>
    <t>Pročištění ležatých svodů do DN 300</t>
  </si>
  <si>
    <t>126</t>
  </si>
  <si>
    <t>998721203</t>
  </si>
  <si>
    <t>Přesun hmot procentní pro vnitřní kanalizace v objektech v do 24 m</t>
  </si>
  <si>
    <t>1928329119</t>
  </si>
  <si>
    <t>Přesun hmot pro vnitřní kanalizace stanovený procentní sazbou (%) z ceny vodorovná dopravní vzdálenost do 50 m v objektech výšky přes 12 do 24 m</t>
  </si>
  <si>
    <t>724</t>
  </si>
  <si>
    <t>Zdravotechnika - strojní vybavení</t>
  </si>
  <si>
    <t>127</t>
  </si>
  <si>
    <t>724139101</t>
  </si>
  <si>
    <t>Montáž čerpadla vodovodního křídlových nebo pístových bez potrubí včetně sacího koše</t>
  </si>
  <si>
    <t>soubor</t>
  </si>
  <si>
    <t>41553244</t>
  </si>
  <si>
    <t>Čerpadla vodovodní ruční montáž čerpadel křídlových nebo pístových včetně sacího koše bez potrubí</t>
  </si>
  <si>
    <t>128</t>
  </si>
  <si>
    <t>NCčerp1</t>
  </si>
  <si>
    <t>ponorné kalové čerpadlo Q=40m3/h H=4,5m</t>
  </si>
  <si>
    <t>-1675968991</t>
  </si>
  <si>
    <t>129</t>
  </si>
  <si>
    <t>1316993182</t>
  </si>
  <si>
    <t>130</t>
  </si>
  <si>
    <t>NCčerp2</t>
  </si>
  <si>
    <t>ponorné kalové čerpadlo Q=40m3/h H=10m</t>
  </si>
  <si>
    <t>-129346805</t>
  </si>
  <si>
    <t>131</t>
  </si>
  <si>
    <t>741220004</t>
  </si>
  <si>
    <t>Montáž skříně 2x4kW</t>
  </si>
  <si>
    <t>1139396279</t>
  </si>
  <si>
    <t>Montáž skříní přístrojových prázdných plastových nebo hliníkových, pohledové plochy vel. 250x250 až 640x320 mm</t>
  </si>
  <si>
    <t>132</t>
  </si>
  <si>
    <t>NCskr</t>
  </si>
  <si>
    <t>ovládací skříň 2x4kW</t>
  </si>
  <si>
    <t>562329059</t>
  </si>
  <si>
    <t>133</t>
  </si>
  <si>
    <t>722251157</t>
  </si>
  <si>
    <t>Montáž tlakosací hadice pr.70mm</t>
  </si>
  <si>
    <t>-491106114</t>
  </si>
  <si>
    <t>134</t>
  </si>
  <si>
    <t>NChad70</t>
  </si>
  <si>
    <t>tlakosací hadice pr.70mm</t>
  </si>
  <si>
    <t>1135660427</t>
  </si>
  <si>
    <t>135</t>
  </si>
  <si>
    <t>722251159</t>
  </si>
  <si>
    <t>Montáž tlakosací hadice pr.90mm</t>
  </si>
  <si>
    <t>83185832</t>
  </si>
  <si>
    <t>136</t>
  </si>
  <si>
    <t>NChad90</t>
  </si>
  <si>
    <t>tlakosací hadice pr.90mm</t>
  </si>
  <si>
    <t>1613423239</t>
  </si>
  <si>
    <t>137</t>
  </si>
  <si>
    <t>998724203</t>
  </si>
  <si>
    <t>Přesun hmot procentní pro strojní vybavení v objektech v do 24 m</t>
  </si>
  <si>
    <t>1356691848</t>
  </si>
  <si>
    <t>Přesun hmot pro strojní vybavení stanovený procentní sazbou (%) z ceny vodorovná dopravní vzdálenost do 50 m v objektech výšky přes 12 do 24 m</t>
  </si>
  <si>
    <t>727</t>
  </si>
  <si>
    <t>Zdravotechnika - požární ochrana</t>
  </si>
  <si>
    <t>138</t>
  </si>
  <si>
    <t>727121135</t>
  </si>
  <si>
    <t>Protipožární manžeta D 110 mm z jedné strany dělící konstrukce požární odolnost EI 120</t>
  </si>
  <si>
    <t>-1377003989</t>
  </si>
  <si>
    <t>139</t>
  </si>
  <si>
    <t>727121136</t>
  </si>
  <si>
    <t>Protipožární manžeta D 125 mm z jedné strany dělící konstrukce požární odolnost EI 120</t>
  </si>
  <si>
    <t>622574389</t>
  </si>
  <si>
    <t>140</t>
  </si>
  <si>
    <t>727121137</t>
  </si>
  <si>
    <t>Protipožární manžeta D 160 mm z jedné strany dělící konstrukce požární odolnost EI 120</t>
  </si>
  <si>
    <t>-21577205</t>
  </si>
  <si>
    <t>141</t>
  </si>
  <si>
    <t>727111573</t>
  </si>
  <si>
    <t>Požární ucpávky (tmel) pro DN75 (dodávka+montáž)</t>
  </si>
  <si>
    <t>732782724</t>
  </si>
  <si>
    <t>Požární ucpávky (tmel) pro DN75 (dodávka+montáž)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</si>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</sst>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0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166" fontId="31" fillId="0" borderId="24" xfId="0" applyNumberFormat="1" applyFont="1" applyBorder="1" applyAlignment="1">
      <alignment vertical="center"/>
    </xf>
    <xf numFmtId="4" fontId="31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4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41" fillId="0" borderId="28" xfId="0" applyFont="1" applyBorder="1" applyAlignment="1" applyProtection="1">
      <alignment horizontal="center" vertical="center"/>
      <protection locked="0"/>
    </xf>
    <xf numFmtId="49" fontId="41" fillId="0" borderId="28" xfId="0" applyNumberFormat="1" applyFont="1" applyBorder="1" applyAlignment="1" applyProtection="1">
      <alignment horizontal="left" vertical="center" wrapText="1"/>
      <protection locked="0"/>
    </xf>
    <xf numFmtId="0" fontId="41" fillId="0" borderId="28" xfId="0" applyFont="1" applyBorder="1" applyAlignment="1" applyProtection="1">
      <alignment horizontal="left" vertical="center" wrapText="1"/>
      <protection locked="0"/>
    </xf>
    <xf numFmtId="0" fontId="41" fillId="0" borderId="28" xfId="0" applyFont="1" applyBorder="1" applyAlignment="1" applyProtection="1">
      <alignment horizontal="center" vertical="center" wrapText="1"/>
      <protection locked="0"/>
    </xf>
    <xf numFmtId="167" fontId="41" fillId="0" borderId="28" xfId="0" applyNumberFormat="1" applyFont="1" applyBorder="1" applyAlignment="1" applyProtection="1">
      <alignment vertical="center"/>
      <protection locked="0"/>
    </xf>
    <xf numFmtId="4" fontId="41" fillId="5" borderId="28" xfId="0" applyNumberFormat="1" applyFont="1" applyFill="1" applyBorder="1" applyAlignment="1" applyProtection="1">
      <alignment vertical="center"/>
      <protection locked="0"/>
    </xf>
    <xf numFmtId="4" fontId="41" fillId="0" borderId="28" xfId="0" applyNumberFormat="1" applyFont="1" applyBorder="1" applyAlignment="1" applyProtection="1">
      <alignment vertical="center"/>
      <protection locked="0"/>
    </xf>
    <xf numFmtId="0" fontId="41" fillId="0" borderId="5" xfId="0" applyFont="1" applyBorder="1" applyAlignment="1">
      <alignment vertical="center"/>
    </xf>
    <xf numFmtId="0" fontId="41" fillId="5" borderId="28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42" fillId="0" borderId="0" xfId="0" applyFont="1" applyBorder="1" applyAlignment="1">
      <alignment vertical="center" wrapText="1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3" fillId="0" borderId="29" xfId="0" applyFont="1" applyBorder="1" applyAlignment="1" applyProtection="1">
      <alignment vertical="center" wrapText="1"/>
      <protection locked="0"/>
    </xf>
    <xf numFmtId="0" fontId="43" fillId="0" borderId="30" xfId="0" applyFont="1" applyBorder="1" applyAlignment="1" applyProtection="1">
      <alignment vertical="center" wrapText="1"/>
      <protection locked="0"/>
    </xf>
    <xf numFmtId="0" fontId="43" fillId="0" borderId="31" xfId="0" applyFont="1" applyBorder="1" applyAlignment="1" applyProtection="1">
      <alignment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43" fillId="0" borderId="33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33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49" fontId="46" fillId="0" borderId="1" xfId="0" applyNumberFormat="1" applyFont="1" applyBorder="1" applyAlignment="1" applyProtection="1">
      <alignment vertical="center" wrapText="1"/>
      <protection locked="0"/>
    </xf>
    <xf numFmtId="0" fontId="43" fillId="0" borderId="35" xfId="0" applyFont="1" applyBorder="1" applyAlignment="1" applyProtection="1">
      <alignment vertical="center" wrapText="1"/>
      <protection locked="0"/>
    </xf>
    <xf numFmtId="0" fontId="47" fillId="0" borderId="34" xfId="0" applyFont="1" applyBorder="1" applyAlignment="1" applyProtection="1">
      <alignment vertical="center" wrapText="1"/>
      <protection locked="0"/>
    </xf>
    <xf numFmtId="0" fontId="43" fillId="0" borderId="36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top"/>
      <protection locked="0"/>
    </xf>
    <xf numFmtId="0" fontId="43" fillId="0" borderId="0" xfId="0" applyFont="1" applyAlignment="1" applyProtection="1">
      <alignment vertical="top"/>
      <protection locked="0"/>
    </xf>
    <xf numFmtId="0" fontId="43" fillId="0" borderId="29" xfId="0" applyFont="1" applyBorder="1" applyAlignment="1" applyProtection="1">
      <alignment horizontal="left" vertical="center"/>
      <protection locked="0"/>
    </xf>
    <xf numFmtId="0" fontId="43" fillId="0" borderId="30" xfId="0" applyFont="1" applyBorder="1" applyAlignment="1" applyProtection="1">
      <alignment horizontal="left" vertical="center"/>
      <protection locked="0"/>
    </xf>
    <xf numFmtId="0" fontId="43" fillId="0" borderId="31" xfId="0" applyFont="1" applyBorder="1" applyAlignment="1" applyProtection="1">
      <alignment horizontal="left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center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0" fontId="46" fillId="0" borderId="32" xfId="0" applyFont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center" vertical="center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0" fontId="43" fillId="0" borderId="29" xfId="0" applyFont="1" applyBorder="1" applyAlignment="1" applyProtection="1">
      <alignment horizontal="left" vertical="center" wrapText="1"/>
      <protection locked="0"/>
    </xf>
    <xf numFmtId="0" fontId="43" fillId="0" borderId="30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8" fillId="0" borderId="32" xfId="0" applyFont="1" applyBorder="1" applyAlignment="1" applyProtection="1">
      <alignment horizontal="left" vertical="center" wrapText="1"/>
      <protection locked="0"/>
    </xf>
    <xf numFmtId="0" fontId="48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/>
      <protection locked="0"/>
    </xf>
    <xf numFmtId="0" fontId="46" fillId="0" borderId="35" xfId="0" applyFont="1" applyBorder="1" applyAlignment="1" applyProtection="1">
      <alignment horizontal="left" vertical="center" wrapText="1"/>
      <protection locked="0"/>
    </xf>
    <xf numFmtId="0" fontId="46" fillId="0" borderId="34" xfId="0" applyFont="1" applyBorder="1" applyAlignment="1" applyProtection="1">
      <alignment horizontal="left" vertical="center" wrapText="1"/>
      <protection locked="0"/>
    </xf>
    <xf numFmtId="0" fontId="46" fillId="0" borderId="36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top"/>
      <protection locked="0"/>
    </xf>
    <xf numFmtId="0" fontId="46" fillId="0" borderId="1" xfId="0" applyFont="1" applyBorder="1" applyAlignment="1" applyProtection="1">
      <alignment horizontal="center" vertical="top"/>
      <protection locked="0"/>
    </xf>
    <xf numFmtId="0" fontId="46" fillId="0" borderId="35" xfId="0" applyFont="1" applyBorder="1" applyAlignment="1" applyProtection="1">
      <alignment horizontal="left" vertical="center"/>
      <protection locked="0"/>
    </xf>
    <xf numFmtId="0" fontId="46" fillId="0" borderId="36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vertical="center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8" fillId="0" borderId="34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8" fillId="0" borderId="34" xfId="0" applyFont="1" applyBorder="1" applyAlignment="1" applyProtection="1">
      <protection locked="0"/>
    </xf>
    <xf numFmtId="0" fontId="43" fillId="0" borderId="32" xfId="0" applyFont="1" applyBorder="1" applyAlignment="1" applyProtection="1">
      <alignment vertical="top"/>
      <protection locked="0"/>
    </xf>
    <xf numFmtId="0" fontId="43" fillId="0" borderId="33" xfId="0" applyFont="1" applyBorder="1" applyAlignment="1" applyProtection="1">
      <alignment vertical="top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35" xfId="0" applyFont="1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vertical="top"/>
      <protection locked="0"/>
    </xf>
    <xf numFmtId="0" fontId="43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2" fillId="3" borderId="0" xfId="1" applyFont="1" applyFill="1" applyAlignment="1">
      <alignment vertical="center"/>
    </xf>
    <xf numFmtId="0" fontId="46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top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49" fontId="46" fillId="0" borderId="1" xfId="0" applyNumberFormat="1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63" t="s">
        <v>8</v>
      </c>
      <c r="AS2" s="364"/>
      <c r="AT2" s="364"/>
      <c r="AU2" s="364"/>
      <c r="AV2" s="364"/>
      <c r="AW2" s="364"/>
      <c r="AX2" s="364"/>
      <c r="AY2" s="364"/>
      <c r="AZ2" s="364"/>
      <c r="BA2" s="364"/>
      <c r="BB2" s="364"/>
      <c r="BC2" s="364"/>
      <c r="BD2" s="364"/>
      <c r="BE2" s="364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30" t="s">
        <v>17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9"/>
      <c r="AQ5" s="31"/>
      <c r="BE5" s="328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32" t="s">
        <v>20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9"/>
      <c r="AQ6" s="31"/>
      <c r="BE6" s="329"/>
      <c r="BS6" s="24" t="s">
        <v>21</v>
      </c>
    </row>
    <row r="7" spans="1:74" ht="14.45" customHeight="1">
      <c r="B7" s="28"/>
      <c r="C7" s="29"/>
      <c r="D7" s="37" t="s">
        <v>22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5</v>
      </c>
      <c r="AO7" s="29"/>
      <c r="AP7" s="29"/>
      <c r="AQ7" s="31"/>
      <c r="BE7" s="329"/>
      <c r="BS7" s="24" t="s">
        <v>24</v>
      </c>
    </row>
    <row r="8" spans="1:74" ht="14.45" customHeight="1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 t="s">
        <v>28</v>
      </c>
      <c r="AO8" s="29"/>
      <c r="AP8" s="29"/>
      <c r="AQ8" s="31"/>
      <c r="BE8" s="329"/>
      <c r="BS8" s="24" t="s">
        <v>24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29"/>
      <c r="BS9" s="24" t="s">
        <v>24</v>
      </c>
    </row>
    <row r="10" spans="1:74" ht="14.45" customHeight="1">
      <c r="B10" s="28"/>
      <c r="C10" s="29"/>
      <c r="D10" s="37" t="s">
        <v>29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30</v>
      </c>
      <c r="AL10" s="29"/>
      <c r="AM10" s="29"/>
      <c r="AN10" s="35" t="s">
        <v>5</v>
      </c>
      <c r="AO10" s="29"/>
      <c r="AP10" s="29"/>
      <c r="AQ10" s="31"/>
      <c r="BE10" s="329"/>
      <c r="BS10" s="24" t="s">
        <v>21</v>
      </c>
    </row>
    <row r="11" spans="1:74" ht="18.399999999999999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5</v>
      </c>
      <c r="AO11" s="29"/>
      <c r="AP11" s="29"/>
      <c r="AQ11" s="31"/>
      <c r="BE11" s="329"/>
      <c r="BS11" s="24" t="s">
        <v>21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29"/>
      <c r="BS12" s="24" t="s">
        <v>21</v>
      </c>
    </row>
    <row r="13" spans="1:74" ht="14.45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30</v>
      </c>
      <c r="AL13" s="29"/>
      <c r="AM13" s="29"/>
      <c r="AN13" s="39" t="s">
        <v>34</v>
      </c>
      <c r="AO13" s="29"/>
      <c r="AP13" s="29"/>
      <c r="AQ13" s="31"/>
      <c r="BE13" s="329"/>
      <c r="BS13" s="24" t="s">
        <v>21</v>
      </c>
    </row>
    <row r="14" spans="1:74">
      <c r="B14" s="28"/>
      <c r="C14" s="29"/>
      <c r="D14" s="29"/>
      <c r="E14" s="333" t="s">
        <v>34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7" t="s">
        <v>32</v>
      </c>
      <c r="AL14" s="29"/>
      <c r="AM14" s="29"/>
      <c r="AN14" s="39" t="s">
        <v>34</v>
      </c>
      <c r="AO14" s="29"/>
      <c r="AP14" s="29"/>
      <c r="AQ14" s="31"/>
      <c r="BE14" s="329"/>
      <c r="BS14" s="24" t="s">
        <v>21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29"/>
      <c r="BS15" s="24" t="s">
        <v>6</v>
      </c>
    </row>
    <row r="16" spans="1:74" ht="14.45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30</v>
      </c>
      <c r="AL16" s="29"/>
      <c r="AM16" s="29"/>
      <c r="AN16" s="35" t="s">
        <v>5</v>
      </c>
      <c r="AO16" s="29"/>
      <c r="AP16" s="29"/>
      <c r="AQ16" s="31"/>
      <c r="BE16" s="329"/>
      <c r="BS16" s="24" t="s">
        <v>6</v>
      </c>
    </row>
    <row r="17" spans="2:71" ht="18.399999999999999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5</v>
      </c>
      <c r="AO17" s="29"/>
      <c r="AP17" s="29"/>
      <c r="AQ17" s="31"/>
      <c r="BE17" s="329"/>
      <c r="BS17" s="24" t="s">
        <v>37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29"/>
      <c r="BS18" s="24" t="s">
        <v>9</v>
      </c>
    </row>
    <row r="19" spans="2:71" ht="14.45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29"/>
      <c r="BS19" s="24" t="s">
        <v>9</v>
      </c>
    </row>
    <row r="20" spans="2:71" ht="48.75" customHeight="1">
      <c r="B20" s="28"/>
      <c r="C20" s="29"/>
      <c r="D20" s="29"/>
      <c r="E20" s="335" t="s">
        <v>39</v>
      </c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5"/>
      <c r="W20" s="335"/>
      <c r="X20" s="335"/>
      <c r="Y20" s="335"/>
      <c r="Z20" s="335"/>
      <c r="AA20" s="335"/>
      <c r="AB20" s="335"/>
      <c r="AC20" s="335"/>
      <c r="AD20" s="335"/>
      <c r="AE20" s="335"/>
      <c r="AF20" s="335"/>
      <c r="AG20" s="335"/>
      <c r="AH20" s="335"/>
      <c r="AI20" s="335"/>
      <c r="AJ20" s="335"/>
      <c r="AK20" s="335"/>
      <c r="AL20" s="335"/>
      <c r="AM20" s="335"/>
      <c r="AN20" s="335"/>
      <c r="AO20" s="29"/>
      <c r="AP20" s="29"/>
      <c r="AQ20" s="31"/>
      <c r="BE20" s="329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29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29"/>
    </row>
    <row r="23" spans="2:71" s="1" customFormat="1" ht="25.9" customHeight="1">
      <c r="B23" s="41"/>
      <c r="C23" s="42"/>
      <c r="D23" s="43" t="s">
        <v>40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36">
        <f>ROUND(AG51,2)</f>
        <v>0</v>
      </c>
      <c r="AL23" s="337"/>
      <c r="AM23" s="337"/>
      <c r="AN23" s="337"/>
      <c r="AO23" s="337"/>
      <c r="AP23" s="42"/>
      <c r="AQ23" s="45"/>
      <c r="BE23" s="329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29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38" t="s">
        <v>41</v>
      </c>
      <c r="M25" s="338"/>
      <c r="N25" s="338"/>
      <c r="O25" s="338"/>
      <c r="P25" s="42"/>
      <c r="Q25" s="42"/>
      <c r="R25" s="42"/>
      <c r="S25" s="42"/>
      <c r="T25" s="42"/>
      <c r="U25" s="42"/>
      <c r="V25" s="42"/>
      <c r="W25" s="338" t="s">
        <v>42</v>
      </c>
      <c r="X25" s="338"/>
      <c r="Y25" s="338"/>
      <c r="Z25" s="338"/>
      <c r="AA25" s="338"/>
      <c r="AB25" s="338"/>
      <c r="AC25" s="338"/>
      <c r="AD25" s="338"/>
      <c r="AE25" s="338"/>
      <c r="AF25" s="42"/>
      <c r="AG25" s="42"/>
      <c r="AH25" s="42"/>
      <c r="AI25" s="42"/>
      <c r="AJ25" s="42"/>
      <c r="AK25" s="338" t="s">
        <v>43</v>
      </c>
      <c r="AL25" s="338"/>
      <c r="AM25" s="338"/>
      <c r="AN25" s="338"/>
      <c r="AO25" s="338"/>
      <c r="AP25" s="42"/>
      <c r="AQ25" s="45"/>
      <c r="BE25" s="329"/>
    </row>
    <row r="26" spans="2:71" s="2" customFormat="1" ht="14.45" customHeight="1">
      <c r="B26" s="47"/>
      <c r="C26" s="48"/>
      <c r="D26" s="49" t="s">
        <v>44</v>
      </c>
      <c r="E26" s="48"/>
      <c r="F26" s="49" t="s">
        <v>45</v>
      </c>
      <c r="G26" s="48"/>
      <c r="H26" s="48"/>
      <c r="I26" s="48"/>
      <c r="J26" s="48"/>
      <c r="K26" s="48"/>
      <c r="L26" s="339">
        <v>0.21</v>
      </c>
      <c r="M26" s="340"/>
      <c r="N26" s="340"/>
      <c r="O26" s="340"/>
      <c r="P26" s="48"/>
      <c r="Q26" s="48"/>
      <c r="R26" s="48"/>
      <c r="S26" s="48"/>
      <c r="T26" s="48"/>
      <c r="U26" s="48"/>
      <c r="V26" s="48"/>
      <c r="W26" s="341">
        <f>ROUND(AZ51,2)</f>
        <v>0</v>
      </c>
      <c r="X26" s="340"/>
      <c r="Y26" s="340"/>
      <c r="Z26" s="340"/>
      <c r="AA26" s="340"/>
      <c r="AB26" s="340"/>
      <c r="AC26" s="340"/>
      <c r="AD26" s="340"/>
      <c r="AE26" s="340"/>
      <c r="AF26" s="48"/>
      <c r="AG26" s="48"/>
      <c r="AH26" s="48"/>
      <c r="AI26" s="48"/>
      <c r="AJ26" s="48"/>
      <c r="AK26" s="341">
        <f>ROUND(AV51,2)</f>
        <v>0</v>
      </c>
      <c r="AL26" s="340"/>
      <c r="AM26" s="340"/>
      <c r="AN26" s="340"/>
      <c r="AO26" s="340"/>
      <c r="AP26" s="48"/>
      <c r="AQ26" s="50"/>
      <c r="BE26" s="329"/>
    </row>
    <row r="27" spans="2:71" s="2" customFormat="1" ht="14.45" customHeight="1">
      <c r="B27" s="47"/>
      <c r="C27" s="48"/>
      <c r="D27" s="48"/>
      <c r="E27" s="48"/>
      <c r="F27" s="49" t="s">
        <v>46</v>
      </c>
      <c r="G27" s="48"/>
      <c r="H27" s="48"/>
      <c r="I27" s="48"/>
      <c r="J27" s="48"/>
      <c r="K27" s="48"/>
      <c r="L27" s="339">
        <v>0.15</v>
      </c>
      <c r="M27" s="340"/>
      <c r="N27" s="340"/>
      <c r="O27" s="340"/>
      <c r="P27" s="48"/>
      <c r="Q27" s="48"/>
      <c r="R27" s="48"/>
      <c r="S27" s="48"/>
      <c r="T27" s="48"/>
      <c r="U27" s="48"/>
      <c r="V27" s="48"/>
      <c r="W27" s="341">
        <f>ROUND(BA51,2)</f>
        <v>0</v>
      </c>
      <c r="X27" s="340"/>
      <c r="Y27" s="340"/>
      <c r="Z27" s="340"/>
      <c r="AA27" s="340"/>
      <c r="AB27" s="340"/>
      <c r="AC27" s="340"/>
      <c r="AD27" s="340"/>
      <c r="AE27" s="340"/>
      <c r="AF27" s="48"/>
      <c r="AG27" s="48"/>
      <c r="AH27" s="48"/>
      <c r="AI27" s="48"/>
      <c r="AJ27" s="48"/>
      <c r="AK27" s="341">
        <f>ROUND(AW51,2)</f>
        <v>0</v>
      </c>
      <c r="AL27" s="340"/>
      <c r="AM27" s="340"/>
      <c r="AN27" s="340"/>
      <c r="AO27" s="340"/>
      <c r="AP27" s="48"/>
      <c r="AQ27" s="50"/>
      <c r="BE27" s="329"/>
    </row>
    <row r="28" spans="2:71" s="2" customFormat="1" ht="14.45" hidden="1" customHeight="1">
      <c r="B28" s="47"/>
      <c r="C28" s="48"/>
      <c r="D28" s="48"/>
      <c r="E28" s="48"/>
      <c r="F28" s="49" t="s">
        <v>47</v>
      </c>
      <c r="G28" s="48"/>
      <c r="H28" s="48"/>
      <c r="I28" s="48"/>
      <c r="J28" s="48"/>
      <c r="K28" s="48"/>
      <c r="L28" s="339">
        <v>0.21</v>
      </c>
      <c r="M28" s="340"/>
      <c r="N28" s="340"/>
      <c r="O28" s="340"/>
      <c r="P28" s="48"/>
      <c r="Q28" s="48"/>
      <c r="R28" s="48"/>
      <c r="S28" s="48"/>
      <c r="T28" s="48"/>
      <c r="U28" s="48"/>
      <c r="V28" s="48"/>
      <c r="W28" s="341">
        <f>ROUND(BB51,2)</f>
        <v>0</v>
      </c>
      <c r="X28" s="340"/>
      <c r="Y28" s="340"/>
      <c r="Z28" s="340"/>
      <c r="AA28" s="340"/>
      <c r="AB28" s="340"/>
      <c r="AC28" s="340"/>
      <c r="AD28" s="340"/>
      <c r="AE28" s="340"/>
      <c r="AF28" s="48"/>
      <c r="AG28" s="48"/>
      <c r="AH28" s="48"/>
      <c r="AI28" s="48"/>
      <c r="AJ28" s="48"/>
      <c r="AK28" s="341">
        <v>0</v>
      </c>
      <c r="AL28" s="340"/>
      <c r="AM28" s="340"/>
      <c r="AN28" s="340"/>
      <c r="AO28" s="340"/>
      <c r="AP28" s="48"/>
      <c r="AQ28" s="50"/>
      <c r="BE28" s="329"/>
    </row>
    <row r="29" spans="2:71" s="2" customFormat="1" ht="14.45" hidden="1" customHeight="1">
      <c r="B29" s="47"/>
      <c r="C29" s="48"/>
      <c r="D29" s="48"/>
      <c r="E29" s="48"/>
      <c r="F29" s="49" t="s">
        <v>48</v>
      </c>
      <c r="G29" s="48"/>
      <c r="H29" s="48"/>
      <c r="I29" s="48"/>
      <c r="J29" s="48"/>
      <c r="K29" s="48"/>
      <c r="L29" s="339">
        <v>0.15</v>
      </c>
      <c r="M29" s="340"/>
      <c r="N29" s="340"/>
      <c r="O29" s="340"/>
      <c r="P29" s="48"/>
      <c r="Q29" s="48"/>
      <c r="R29" s="48"/>
      <c r="S29" s="48"/>
      <c r="T29" s="48"/>
      <c r="U29" s="48"/>
      <c r="V29" s="48"/>
      <c r="W29" s="341">
        <f>ROUND(BC51,2)</f>
        <v>0</v>
      </c>
      <c r="X29" s="340"/>
      <c r="Y29" s="340"/>
      <c r="Z29" s="340"/>
      <c r="AA29" s="340"/>
      <c r="AB29" s="340"/>
      <c r="AC29" s="340"/>
      <c r="AD29" s="340"/>
      <c r="AE29" s="340"/>
      <c r="AF29" s="48"/>
      <c r="AG29" s="48"/>
      <c r="AH29" s="48"/>
      <c r="AI29" s="48"/>
      <c r="AJ29" s="48"/>
      <c r="AK29" s="341">
        <v>0</v>
      </c>
      <c r="AL29" s="340"/>
      <c r="AM29" s="340"/>
      <c r="AN29" s="340"/>
      <c r="AO29" s="340"/>
      <c r="AP29" s="48"/>
      <c r="AQ29" s="50"/>
      <c r="BE29" s="329"/>
    </row>
    <row r="30" spans="2:71" s="2" customFormat="1" ht="14.45" hidden="1" customHeight="1">
      <c r="B30" s="47"/>
      <c r="C30" s="48"/>
      <c r="D30" s="48"/>
      <c r="E30" s="48"/>
      <c r="F30" s="49" t="s">
        <v>49</v>
      </c>
      <c r="G30" s="48"/>
      <c r="H30" s="48"/>
      <c r="I30" s="48"/>
      <c r="J30" s="48"/>
      <c r="K30" s="48"/>
      <c r="L30" s="339">
        <v>0</v>
      </c>
      <c r="M30" s="340"/>
      <c r="N30" s="340"/>
      <c r="O30" s="340"/>
      <c r="P30" s="48"/>
      <c r="Q30" s="48"/>
      <c r="R30" s="48"/>
      <c r="S30" s="48"/>
      <c r="T30" s="48"/>
      <c r="U30" s="48"/>
      <c r="V30" s="48"/>
      <c r="W30" s="341">
        <f>ROUND(BD51,2)</f>
        <v>0</v>
      </c>
      <c r="X30" s="340"/>
      <c r="Y30" s="340"/>
      <c r="Z30" s="340"/>
      <c r="AA30" s="340"/>
      <c r="AB30" s="340"/>
      <c r="AC30" s="340"/>
      <c r="AD30" s="340"/>
      <c r="AE30" s="340"/>
      <c r="AF30" s="48"/>
      <c r="AG30" s="48"/>
      <c r="AH30" s="48"/>
      <c r="AI30" s="48"/>
      <c r="AJ30" s="48"/>
      <c r="AK30" s="341">
        <v>0</v>
      </c>
      <c r="AL30" s="340"/>
      <c r="AM30" s="340"/>
      <c r="AN30" s="340"/>
      <c r="AO30" s="340"/>
      <c r="AP30" s="48"/>
      <c r="AQ30" s="50"/>
      <c r="BE30" s="329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29"/>
    </row>
    <row r="32" spans="2:71" s="1" customFormat="1" ht="25.9" customHeight="1">
      <c r="B32" s="41"/>
      <c r="C32" s="51"/>
      <c r="D32" s="52" t="s">
        <v>50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51</v>
      </c>
      <c r="U32" s="53"/>
      <c r="V32" s="53"/>
      <c r="W32" s="53"/>
      <c r="X32" s="342" t="s">
        <v>52</v>
      </c>
      <c r="Y32" s="343"/>
      <c r="Z32" s="343"/>
      <c r="AA32" s="343"/>
      <c r="AB32" s="343"/>
      <c r="AC32" s="53"/>
      <c r="AD32" s="53"/>
      <c r="AE32" s="53"/>
      <c r="AF32" s="53"/>
      <c r="AG32" s="53"/>
      <c r="AH32" s="53"/>
      <c r="AI32" s="53"/>
      <c r="AJ32" s="53"/>
      <c r="AK32" s="344">
        <f>SUM(AK23:AK30)</f>
        <v>0</v>
      </c>
      <c r="AL32" s="343"/>
      <c r="AM32" s="343"/>
      <c r="AN32" s="343"/>
      <c r="AO32" s="345"/>
      <c r="AP32" s="51"/>
      <c r="AQ32" s="55"/>
      <c r="BE32" s="329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53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 t="str">
        <f>K5</f>
        <v>ZAP001a</v>
      </c>
      <c r="AR41" s="62"/>
    </row>
    <row r="42" spans="2:56" s="4" customFormat="1" ht="36.950000000000003" customHeight="1">
      <c r="B42" s="64"/>
      <c r="C42" s="65" t="s">
        <v>19</v>
      </c>
      <c r="L42" s="346" t="str">
        <f>K6</f>
        <v>AQUACENTRUM TEPLICE-DĚTSKÝ SVĚT - Zdravotechnika-kanalizace</v>
      </c>
      <c r="M42" s="347"/>
      <c r="N42" s="347"/>
      <c r="O42" s="347"/>
      <c r="P42" s="347"/>
      <c r="Q42" s="347"/>
      <c r="R42" s="347"/>
      <c r="S42" s="347"/>
      <c r="T42" s="347"/>
      <c r="U42" s="347"/>
      <c r="V42" s="347"/>
      <c r="W42" s="347"/>
      <c r="X42" s="347"/>
      <c r="Y42" s="347"/>
      <c r="Z42" s="347"/>
      <c r="AA42" s="347"/>
      <c r="AB42" s="347"/>
      <c r="AC42" s="347"/>
      <c r="AD42" s="347"/>
      <c r="AE42" s="347"/>
      <c r="AF42" s="347"/>
      <c r="AG42" s="347"/>
      <c r="AH42" s="347"/>
      <c r="AI42" s="347"/>
      <c r="AJ42" s="347"/>
      <c r="AK42" s="347"/>
      <c r="AL42" s="347"/>
      <c r="AM42" s="347"/>
      <c r="AN42" s="347"/>
      <c r="AO42" s="347"/>
      <c r="AR42" s="64"/>
    </row>
    <row r="43" spans="2:56" s="1" customFormat="1" ht="6.95" customHeight="1">
      <c r="B43" s="41"/>
      <c r="AR43" s="41"/>
    </row>
    <row r="44" spans="2:56" s="1" customFormat="1">
      <c r="B44" s="41"/>
      <c r="C44" s="63" t="s">
        <v>25</v>
      </c>
      <c r="L44" s="66" t="str">
        <f>IF(K8="","",K8)</f>
        <v>Teplice</v>
      </c>
      <c r="AI44" s="63" t="s">
        <v>27</v>
      </c>
      <c r="AM44" s="348" t="str">
        <f>IF(AN8= "","",AN8)</f>
        <v>27. 2. 2017</v>
      </c>
      <c r="AN44" s="348"/>
      <c r="AR44" s="41"/>
    </row>
    <row r="45" spans="2:56" s="1" customFormat="1" ht="6.95" customHeight="1">
      <c r="B45" s="41"/>
      <c r="AR45" s="41"/>
    </row>
    <row r="46" spans="2:56" s="1" customFormat="1">
      <c r="B46" s="41"/>
      <c r="C46" s="63" t="s">
        <v>29</v>
      </c>
      <c r="L46" s="3" t="str">
        <f>IF(E11= "","",E11)</f>
        <v>AQUACENTRUM Teplice</v>
      </c>
      <c r="AI46" s="63" t="s">
        <v>35</v>
      </c>
      <c r="AM46" s="349" t="str">
        <f>IF(E17="","",E17)</f>
        <v>Iva Zápotocká</v>
      </c>
      <c r="AN46" s="349"/>
      <c r="AO46" s="349"/>
      <c r="AP46" s="349"/>
      <c r="AR46" s="41"/>
      <c r="AS46" s="350" t="s">
        <v>54</v>
      </c>
      <c r="AT46" s="351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>
      <c r="B47" s="41"/>
      <c r="C47" s="63" t="s">
        <v>33</v>
      </c>
      <c r="L47" s="3" t="str">
        <f>IF(E14= "Vyplň údaj","",E14)</f>
        <v/>
      </c>
      <c r="AR47" s="41"/>
      <c r="AS47" s="352"/>
      <c r="AT47" s="353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52"/>
      <c r="AT48" s="353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54" t="s">
        <v>55</v>
      </c>
      <c r="D49" s="355"/>
      <c r="E49" s="355"/>
      <c r="F49" s="355"/>
      <c r="G49" s="355"/>
      <c r="H49" s="71"/>
      <c r="I49" s="356" t="s">
        <v>56</v>
      </c>
      <c r="J49" s="355"/>
      <c r="K49" s="355"/>
      <c r="L49" s="355"/>
      <c r="M49" s="355"/>
      <c r="N49" s="355"/>
      <c r="O49" s="355"/>
      <c r="P49" s="355"/>
      <c r="Q49" s="355"/>
      <c r="R49" s="355"/>
      <c r="S49" s="355"/>
      <c r="T49" s="355"/>
      <c r="U49" s="355"/>
      <c r="V49" s="355"/>
      <c r="W49" s="355"/>
      <c r="X49" s="355"/>
      <c r="Y49" s="355"/>
      <c r="Z49" s="355"/>
      <c r="AA49" s="355"/>
      <c r="AB49" s="355"/>
      <c r="AC49" s="355"/>
      <c r="AD49" s="355"/>
      <c r="AE49" s="355"/>
      <c r="AF49" s="355"/>
      <c r="AG49" s="357" t="s">
        <v>57</v>
      </c>
      <c r="AH49" s="355"/>
      <c r="AI49" s="355"/>
      <c r="AJ49" s="355"/>
      <c r="AK49" s="355"/>
      <c r="AL49" s="355"/>
      <c r="AM49" s="355"/>
      <c r="AN49" s="356" t="s">
        <v>58</v>
      </c>
      <c r="AO49" s="355"/>
      <c r="AP49" s="355"/>
      <c r="AQ49" s="72" t="s">
        <v>59</v>
      </c>
      <c r="AR49" s="41"/>
      <c r="AS49" s="73" t="s">
        <v>60</v>
      </c>
      <c r="AT49" s="74" t="s">
        <v>61</v>
      </c>
      <c r="AU49" s="74" t="s">
        <v>62</v>
      </c>
      <c r="AV49" s="74" t="s">
        <v>63</v>
      </c>
      <c r="AW49" s="74" t="s">
        <v>64</v>
      </c>
      <c r="AX49" s="74" t="s">
        <v>65</v>
      </c>
      <c r="AY49" s="74" t="s">
        <v>66</v>
      </c>
      <c r="AZ49" s="74" t="s">
        <v>67</v>
      </c>
      <c r="BA49" s="74" t="s">
        <v>68</v>
      </c>
      <c r="BB49" s="74" t="s">
        <v>69</v>
      </c>
      <c r="BC49" s="74" t="s">
        <v>70</v>
      </c>
      <c r="BD49" s="75" t="s">
        <v>71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72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61">
        <f>ROUND(SUM(AG52:AG53),2)</f>
        <v>0</v>
      </c>
      <c r="AH51" s="361"/>
      <c r="AI51" s="361"/>
      <c r="AJ51" s="361"/>
      <c r="AK51" s="361"/>
      <c r="AL51" s="361"/>
      <c r="AM51" s="361"/>
      <c r="AN51" s="362">
        <f>SUM(AG51,AT51)</f>
        <v>0</v>
      </c>
      <c r="AO51" s="362"/>
      <c r="AP51" s="362"/>
      <c r="AQ51" s="79" t="s">
        <v>5</v>
      </c>
      <c r="AR51" s="64"/>
      <c r="AS51" s="80">
        <f>ROUND(SUM(AS52:AS53),2)</f>
        <v>0</v>
      </c>
      <c r="AT51" s="81">
        <f>ROUND(SUM(AV51:AW51),2)</f>
        <v>0</v>
      </c>
      <c r="AU51" s="82">
        <f>ROUND(SUM(AU52:AU53),5)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ROUND(SUM(AZ52:AZ53),2)</f>
        <v>0</v>
      </c>
      <c r="BA51" s="81">
        <f>ROUND(SUM(BA52:BA53),2)</f>
        <v>0</v>
      </c>
      <c r="BB51" s="81">
        <f>ROUND(SUM(BB52:BB53),2)</f>
        <v>0</v>
      </c>
      <c r="BC51" s="81">
        <f>ROUND(SUM(BC52:BC53),2)</f>
        <v>0</v>
      </c>
      <c r="BD51" s="83">
        <f>ROUND(SUM(BD52:BD53),2)</f>
        <v>0</v>
      </c>
      <c r="BS51" s="65" t="s">
        <v>73</v>
      </c>
      <c r="BT51" s="65" t="s">
        <v>74</v>
      </c>
      <c r="BU51" s="84" t="s">
        <v>75</v>
      </c>
      <c r="BV51" s="65" t="s">
        <v>76</v>
      </c>
      <c r="BW51" s="65" t="s">
        <v>7</v>
      </c>
      <c r="BX51" s="65" t="s">
        <v>77</v>
      </c>
      <c r="CL51" s="65" t="s">
        <v>5</v>
      </c>
    </row>
    <row r="52" spans="1:91" s="5" customFormat="1" ht="22.5" customHeight="1">
      <c r="A52" s="85" t="s">
        <v>78</v>
      </c>
      <c r="B52" s="86"/>
      <c r="C52" s="87"/>
      <c r="D52" s="360" t="s">
        <v>24</v>
      </c>
      <c r="E52" s="360"/>
      <c r="F52" s="360"/>
      <c r="G52" s="360"/>
      <c r="H52" s="360"/>
      <c r="I52" s="88"/>
      <c r="J52" s="360" t="s">
        <v>79</v>
      </c>
      <c r="K52" s="360"/>
      <c r="L52" s="360"/>
      <c r="M52" s="360"/>
      <c r="N52" s="360"/>
      <c r="O52" s="360"/>
      <c r="P52" s="360"/>
      <c r="Q52" s="360"/>
      <c r="R52" s="360"/>
      <c r="S52" s="360"/>
      <c r="T52" s="360"/>
      <c r="U52" s="360"/>
      <c r="V52" s="360"/>
      <c r="W52" s="360"/>
      <c r="X52" s="360"/>
      <c r="Y52" s="360"/>
      <c r="Z52" s="360"/>
      <c r="AA52" s="360"/>
      <c r="AB52" s="360"/>
      <c r="AC52" s="360"/>
      <c r="AD52" s="360"/>
      <c r="AE52" s="360"/>
      <c r="AF52" s="360"/>
      <c r="AG52" s="358">
        <f>'1 - Venkovní kanalizace'!J27</f>
        <v>0</v>
      </c>
      <c r="AH52" s="359"/>
      <c r="AI52" s="359"/>
      <c r="AJ52" s="359"/>
      <c r="AK52" s="359"/>
      <c r="AL52" s="359"/>
      <c r="AM52" s="359"/>
      <c r="AN52" s="358">
        <f>SUM(AG52,AT52)</f>
        <v>0</v>
      </c>
      <c r="AO52" s="359"/>
      <c r="AP52" s="359"/>
      <c r="AQ52" s="89" t="s">
        <v>80</v>
      </c>
      <c r="AR52" s="86"/>
      <c r="AS52" s="90">
        <v>0</v>
      </c>
      <c r="AT52" s="91">
        <f>ROUND(SUM(AV52:AW52),2)</f>
        <v>0</v>
      </c>
      <c r="AU52" s="92">
        <f>'1 - Venkovní kanalizace'!P83</f>
        <v>0</v>
      </c>
      <c r="AV52" s="91">
        <f>'1 - Venkovní kanalizace'!J30</f>
        <v>0</v>
      </c>
      <c r="AW52" s="91">
        <f>'1 - Venkovní kanalizace'!J31</f>
        <v>0</v>
      </c>
      <c r="AX52" s="91">
        <f>'1 - Venkovní kanalizace'!J32</f>
        <v>0</v>
      </c>
      <c r="AY52" s="91">
        <f>'1 - Venkovní kanalizace'!J33</f>
        <v>0</v>
      </c>
      <c r="AZ52" s="91">
        <f>'1 - Venkovní kanalizace'!F30</f>
        <v>0</v>
      </c>
      <c r="BA52" s="91">
        <f>'1 - Venkovní kanalizace'!F31</f>
        <v>0</v>
      </c>
      <c r="BB52" s="91">
        <f>'1 - Venkovní kanalizace'!F32</f>
        <v>0</v>
      </c>
      <c r="BC52" s="91">
        <f>'1 - Venkovní kanalizace'!F33</f>
        <v>0</v>
      </c>
      <c r="BD52" s="93">
        <f>'1 - Venkovní kanalizace'!F34</f>
        <v>0</v>
      </c>
      <c r="BT52" s="94" t="s">
        <v>24</v>
      </c>
      <c r="BV52" s="94" t="s">
        <v>76</v>
      </c>
      <c r="BW52" s="94" t="s">
        <v>81</v>
      </c>
      <c r="BX52" s="94" t="s">
        <v>7</v>
      </c>
      <c r="CL52" s="94" t="s">
        <v>82</v>
      </c>
      <c r="CM52" s="94" t="s">
        <v>83</v>
      </c>
    </row>
    <row r="53" spans="1:91" s="5" customFormat="1" ht="22.5" customHeight="1">
      <c r="A53" s="85" t="s">
        <v>78</v>
      </c>
      <c r="B53" s="86"/>
      <c r="C53" s="87"/>
      <c r="D53" s="360" t="s">
        <v>83</v>
      </c>
      <c r="E53" s="360"/>
      <c r="F53" s="360"/>
      <c r="G53" s="360"/>
      <c r="H53" s="360"/>
      <c r="I53" s="88"/>
      <c r="J53" s="360" t="s">
        <v>84</v>
      </c>
      <c r="K53" s="360"/>
      <c r="L53" s="360"/>
      <c r="M53" s="360"/>
      <c r="N53" s="360"/>
      <c r="O53" s="360"/>
      <c r="P53" s="360"/>
      <c r="Q53" s="360"/>
      <c r="R53" s="360"/>
      <c r="S53" s="360"/>
      <c r="T53" s="360"/>
      <c r="U53" s="360"/>
      <c r="V53" s="360"/>
      <c r="W53" s="360"/>
      <c r="X53" s="360"/>
      <c r="Y53" s="360"/>
      <c r="Z53" s="360"/>
      <c r="AA53" s="360"/>
      <c r="AB53" s="360"/>
      <c r="AC53" s="360"/>
      <c r="AD53" s="360"/>
      <c r="AE53" s="360"/>
      <c r="AF53" s="360"/>
      <c r="AG53" s="358">
        <f>'2 - Vnitřní kanalizace'!J27</f>
        <v>0</v>
      </c>
      <c r="AH53" s="359"/>
      <c r="AI53" s="359"/>
      <c r="AJ53" s="359"/>
      <c r="AK53" s="359"/>
      <c r="AL53" s="359"/>
      <c r="AM53" s="359"/>
      <c r="AN53" s="358">
        <f>SUM(AG53,AT53)</f>
        <v>0</v>
      </c>
      <c r="AO53" s="359"/>
      <c r="AP53" s="359"/>
      <c r="AQ53" s="89" t="s">
        <v>85</v>
      </c>
      <c r="AR53" s="86"/>
      <c r="AS53" s="95">
        <v>0</v>
      </c>
      <c r="AT53" s="96">
        <f>ROUND(SUM(AV53:AW53),2)</f>
        <v>0</v>
      </c>
      <c r="AU53" s="97">
        <f>'2 - Vnitřní kanalizace'!P86</f>
        <v>0</v>
      </c>
      <c r="AV53" s="96">
        <f>'2 - Vnitřní kanalizace'!J30</f>
        <v>0</v>
      </c>
      <c r="AW53" s="96">
        <f>'2 - Vnitřní kanalizace'!J31</f>
        <v>0</v>
      </c>
      <c r="AX53" s="96">
        <f>'2 - Vnitřní kanalizace'!J32</f>
        <v>0</v>
      </c>
      <c r="AY53" s="96">
        <f>'2 - Vnitřní kanalizace'!J33</f>
        <v>0</v>
      </c>
      <c r="AZ53" s="96">
        <f>'2 - Vnitřní kanalizace'!F30</f>
        <v>0</v>
      </c>
      <c r="BA53" s="96">
        <f>'2 - Vnitřní kanalizace'!F31</f>
        <v>0</v>
      </c>
      <c r="BB53" s="96">
        <f>'2 - Vnitřní kanalizace'!F32</f>
        <v>0</v>
      </c>
      <c r="BC53" s="96">
        <f>'2 - Vnitřní kanalizace'!F33</f>
        <v>0</v>
      </c>
      <c r="BD53" s="98">
        <f>'2 - Vnitřní kanalizace'!F34</f>
        <v>0</v>
      </c>
      <c r="BT53" s="94" t="s">
        <v>24</v>
      </c>
      <c r="BV53" s="94" t="s">
        <v>76</v>
      </c>
      <c r="BW53" s="94" t="s">
        <v>86</v>
      </c>
      <c r="BX53" s="94" t="s">
        <v>7</v>
      </c>
      <c r="CL53" s="94" t="s">
        <v>82</v>
      </c>
      <c r="CM53" s="94" t="s">
        <v>83</v>
      </c>
    </row>
    <row r="54" spans="1:91" s="1" customFormat="1" ht="30" customHeight="1">
      <c r="B54" s="41"/>
      <c r="AR54" s="4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41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 - Venkovní kanalizace'!C2" display="/"/>
    <hyperlink ref="A53" location="'2 - Vnitřní kanalizace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87</v>
      </c>
      <c r="G1" s="372" t="s">
        <v>88</v>
      </c>
      <c r="H1" s="372"/>
      <c r="I1" s="103"/>
      <c r="J1" s="102" t="s">
        <v>89</v>
      </c>
      <c r="K1" s="101" t="s">
        <v>90</v>
      </c>
      <c r="L1" s="102" t="s">
        <v>91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3" t="s">
        <v>8</v>
      </c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83</v>
      </c>
    </row>
    <row r="4" spans="1:70" ht="36.950000000000003" customHeight="1">
      <c r="B4" s="28"/>
      <c r="C4" s="29"/>
      <c r="D4" s="30" t="s">
        <v>92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5" t="str">
        <f>'Rekapitulace stavby'!K6</f>
        <v>AQUACENTRUM TEPLICE-DĚTSKÝ SVĚT - Zdravotechnika-kanalizace</v>
      </c>
      <c r="F7" s="366"/>
      <c r="G7" s="366"/>
      <c r="H7" s="366"/>
      <c r="I7" s="105"/>
      <c r="J7" s="29"/>
      <c r="K7" s="31"/>
    </row>
    <row r="8" spans="1:70" s="1" customFormat="1">
      <c r="B8" s="41"/>
      <c r="C8" s="42"/>
      <c r="D8" s="37" t="s">
        <v>93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67" t="s">
        <v>94</v>
      </c>
      <c r="F9" s="368"/>
      <c r="G9" s="368"/>
      <c r="H9" s="368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22</v>
      </c>
      <c r="E11" s="42"/>
      <c r="F11" s="35" t="s">
        <v>82</v>
      </c>
      <c r="G11" s="42"/>
      <c r="H11" s="42"/>
      <c r="I11" s="107" t="s">
        <v>23</v>
      </c>
      <c r="J11" s="35" t="s">
        <v>95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07" t="s">
        <v>27</v>
      </c>
      <c r="J12" s="108" t="str">
        <f>'Rekapitulace stavby'!AN8</f>
        <v>27. 2. 2017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07" t="s">
        <v>30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07" t="s">
        <v>32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07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07" t="s">
        <v>30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07" t="s">
        <v>32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06"/>
      <c r="J23" s="42"/>
      <c r="K23" s="45"/>
    </row>
    <row r="24" spans="2:11" s="6" customFormat="1" ht="48.75" customHeight="1">
      <c r="B24" s="109"/>
      <c r="C24" s="110"/>
      <c r="D24" s="110"/>
      <c r="E24" s="335" t="s">
        <v>39</v>
      </c>
      <c r="F24" s="335"/>
      <c r="G24" s="335"/>
      <c r="H24" s="335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40</v>
      </c>
      <c r="E27" s="42"/>
      <c r="F27" s="42"/>
      <c r="G27" s="42"/>
      <c r="H27" s="42"/>
      <c r="I27" s="106"/>
      <c r="J27" s="116">
        <f>ROUND(J83,2)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17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18">
        <f>ROUND(SUM(BE83:BE350), 2)</f>
        <v>0</v>
      </c>
      <c r="G30" s="42"/>
      <c r="H30" s="42"/>
      <c r="I30" s="119">
        <v>0.21</v>
      </c>
      <c r="J30" s="118">
        <f>ROUND(ROUND((SUM(BE83:BE350)),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18">
        <f>ROUND(SUM(BF83:BF350), 2)</f>
        <v>0</v>
      </c>
      <c r="G31" s="42"/>
      <c r="H31" s="42"/>
      <c r="I31" s="119">
        <v>0.15</v>
      </c>
      <c r="J31" s="118">
        <f>ROUND(ROUND((SUM(BF83:BF350)),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18">
        <f>ROUND(SUM(BG83:BG350),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18">
        <f>ROUND(SUM(BH83:BH350),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18">
        <f>ROUND(SUM(BI83:BI350),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50</v>
      </c>
      <c r="E36" s="71"/>
      <c r="F36" s="71"/>
      <c r="G36" s="122" t="s">
        <v>51</v>
      </c>
      <c r="H36" s="123" t="s">
        <v>52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96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5" t="str">
        <f>E7</f>
        <v>AQUACENTRUM TEPLICE-DĚTSKÝ SVĚT - Zdravotechnika-kanalizace</v>
      </c>
      <c r="F45" s="366"/>
      <c r="G45" s="366"/>
      <c r="H45" s="366"/>
      <c r="I45" s="106"/>
      <c r="J45" s="42"/>
      <c r="K45" s="45"/>
    </row>
    <row r="46" spans="2:11" s="1" customFormat="1" ht="14.45" customHeight="1">
      <c r="B46" s="41"/>
      <c r="C46" s="37" t="s">
        <v>93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67" t="str">
        <f>E9</f>
        <v>1 - Venkovní kanalizace</v>
      </c>
      <c r="F47" s="368"/>
      <c r="G47" s="368"/>
      <c r="H47" s="368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Teplice</v>
      </c>
      <c r="G49" s="42"/>
      <c r="H49" s="42"/>
      <c r="I49" s="107" t="s">
        <v>27</v>
      </c>
      <c r="J49" s="108" t="str">
        <f>IF(J12="","",J12)</f>
        <v>27. 2. 2017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29</v>
      </c>
      <c r="D51" s="42"/>
      <c r="E51" s="42"/>
      <c r="F51" s="35" t="str">
        <f>E15</f>
        <v>AQUACENTRUM Teplice</v>
      </c>
      <c r="G51" s="42"/>
      <c r="H51" s="42"/>
      <c r="I51" s="107" t="s">
        <v>35</v>
      </c>
      <c r="J51" s="35" t="str">
        <f>E21</f>
        <v>Iva Zápotocká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97</v>
      </c>
      <c r="D54" s="120"/>
      <c r="E54" s="120"/>
      <c r="F54" s="120"/>
      <c r="G54" s="120"/>
      <c r="H54" s="120"/>
      <c r="I54" s="131"/>
      <c r="J54" s="132" t="s">
        <v>98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99</v>
      </c>
      <c r="D56" s="42"/>
      <c r="E56" s="42"/>
      <c r="F56" s="42"/>
      <c r="G56" s="42"/>
      <c r="H56" s="42"/>
      <c r="I56" s="106"/>
      <c r="J56" s="116">
        <f>J83</f>
        <v>0</v>
      </c>
      <c r="K56" s="45"/>
      <c r="AU56" s="24" t="s">
        <v>100</v>
      </c>
    </row>
    <row r="57" spans="2:47" s="7" customFormat="1" ht="24.95" customHeight="1">
      <c r="B57" s="135"/>
      <c r="C57" s="136"/>
      <c r="D57" s="137" t="s">
        <v>101</v>
      </c>
      <c r="E57" s="138"/>
      <c r="F57" s="138"/>
      <c r="G57" s="138"/>
      <c r="H57" s="138"/>
      <c r="I57" s="139"/>
      <c r="J57" s="140">
        <f>J84</f>
        <v>0</v>
      </c>
      <c r="K57" s="141"/>
    </row>
    <row r="58" spans="2:47" s="8" customFormat="1" ht="19.899999999999999" customHeight="1">
      <c r="B58" s="142"/>
      <c r="C58" s="143"/>
      <c r="D58" s="144" t="s">
        <v>102</v>
      </c>
      <c r="E58" s="145"/>
      <c r="F58" s="145"/>
      <c r="G58" s="145"/>
      <c r="H58" s="145"/>
      <c r="I58" s="146"/>
      <c r="J58" s="147">
        <f>J85</f>
        <v>0</v>
      </c>
      <c r="K58" s="148"/>
    </row>
    <row r="59" spans="2:47" s="8" customFormat="1" ht="19.899999999999999" customHeight="1">
      <c r="B59" s="142"/>
      <c r="C59" s="143"/>
      <c r="D59" s="144" t="s">
        <v>103</v>
      </c>
      <c r="E59" s="145"/>
      <c r="F59" s="145"/>
      <c r="G59" s="145"/>
      <c r="H59" s="145"/>
      <c r="I59" s="146"/>
      <c r="J59" s="147">
        <f>J186</f>
        <v>0</v>
      </c>
      <c r="K59" s="148"/>
    </row>
    <row r="60" spans="2:47" s="8" customFormat="1" ht="19.899999999999999" customHeight="1">
      <c r="B60" s="142"/>
      <c r="C60" s="143"/>
      <c r="D60" s="144" t="s">
        <v>104</v>
      </c>
      <c r="E60" s="145"/>
      <c r="F60" s="145"/>
      <c r="G60" s="145"/>
      <c r="H60" s="145"/>
      <c r="I60" s="146"/>
      <c r="J60" s="147">
        <f>J193</f>
        <v>0</v>
      </c>
      <c r="K60" s="148"/>
    </row>
    <row r="61" spans="2:47" s="8" customFormat="1" ht="19.899999999999999" customHeight="1">
      <c r="B61" s="142"/>
      <c r="C61" s="143"/>
      <c r="D61" s="144" t="s">
        <v>105</v>
      </c>
      <c r="E61" s="145"/>
      <c r="F61" s="145"/>
      <c r="G61" s="145"/>
      <c r="H61" s="145"/>
      <c r="I61" s="146"/>
      <c r="J61" s="147">
        <f>J286</f>
        <v>0</v>
      </c>
      <c r="K61" s="148"/>
    </row>
    <row r="62" spans="2:47" s="8" customFormat="1" ht="19.899999999999999" customHeight="1">
      <c r="B62" s="142"/>
      <c r="C62" s="143"/>
      <c r="D62" s="144" t="s">
        <v>106</v>
      </c>
      <c r="E62" s="145"/>
      <c r="F62" s="145"/>
      <c r="G62" s="145"/>
      <c r="H62" s="145"/>
      <c r="I62" s="146"/>
      <c r="J62" s="147">
        <f>J289</f>
        <v>0</v>
      </c>
      <c r="K62" s="148"/>
    </row>
    <row r="63" spans="2:47" s="8" customFormat="1" ht="19.899999999999999" customHeight="1">
      <c r="B63" s="142"/>
      <c r="C63" s="143"/>
      <c r="D63" s="144" t="s">
        <v>107</v>
      </c>
      <c r="E63" s="145"/>
      <c r="F63" s="145"/>
      <c r="G63" s="145"/>
      <c r="H63" s="145"/>
      <c r="I63" s="146"/>
      <c r="J63" s="147">
        <f>J318</f>
        <v>0</v>
      </c>
      <c r="K63" s="148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06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27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28"/>
      <c r="J69" s="60"/>
      <c r="K69" s="60"/>
      <c r="L69" s="41"/>
    </row>
    <row r="70" spans="2:12" s="1" customFormat="1" ht="36.950000000000003" customHeight="1">
      <c r="B70" s="41"/>
      <c r="C70" s="61" t="s">
        <v>108</v>
      </c>
      <c r="L70" s="41"/>
    </row>
    <row r="71" spans="2:12" s="1" customFormat="1" ht="6.95" customHeight="1">
      <c r="B71" s="41"/>
      <c r="L71" s="41"/>
    </row>
    <row r="72" spans="2:12" s="1" customFormat="1" ht="14.45" customHeight="1">
      <c r="B72" s="41"/>
      <c r="C72" s="63" t="s">
        <v>19</v>
      </c>
      <c r="L72" s="41"/>
    </row>
    <row r="73" spans="2:12" s="1" customFormat="1" ht="22.5" customHeight="1">
      <c r="B73" s="41"/>
      <c r="E73" s="369" t="str">
        <f>E7</f>
        <v>AQUACENTRUM TEPLICE-DĚTSKÝ SVĚT - Zdravotechnika-kanalizace</v>
      </c>
      <c r="F73" s="370"/>
      <c r="G73" s="370"/>
      <c r="H73" s="370"/>
      <c r="L73" s="41"/>
    </row>
    <row r="74" spans="2:12" s="1" customFormat="1" ht="14.45" customHeight="1">
      <c r="B74" s="41"/>
      <c r="C74" s="63" t="s">
        <v>93</v>
      </c>
      <c r="L74" s="41"/>
    </row>
    <row r="75" spans="2:12" s="1" customFormat="1" ht="23.25" customHeight="1">
      <c r="B75" s="41"/>
      <c r="E75" s="346" t="str">
        <f>E9</f>
        <v>1 - Venkovní kanalizace</v>
      </c>
      <c r="F75" s="371"/>
      <c r="G75" s="371"/>
      <c r="H75" s="371"/>
      <c r="L75" s="41"/>
    </row>
    <row r="76" spans="2:12" s="1" customFormat="1" ht="6.95" customHeight="1">
      <c r="B76" s="41"/>
      <c r="L76" s="41"/>
    </row>
    <row r="77" spans="2:12" s="1" customFormat="1" ht="18" customHeight="1">
      <c r="B77" s="41"/>
      <c r="C77" s="63" t="s">
        <v>25</v>
      </c>
      <c r="F77" s="149" t="str">
        <f>F12</f>
        <v>Teplice</v>
      </c>
      <c r="I77" s="150" t="s">
        <v>27</v>
      </c>
      <c r="J77" s="67" t="str">
        <f>IF(J12="","",J12)</f>
        <v>27. 2. 2017</v>
      </c>
      <c r="L77" s="41"/>
    </row>
    <row r="78" spans="2:12" s="1" customFormat="1" ht="6.95" customHeight="1">
      <c r="B78" s="41"/>
      <c r="L78" s="41"/>
    </row>
    <row r="79" spans="2:12" s="1" customFormat="1">
      <c r="B79" s="41"/>
      <c r="C79" s="63" t="s">
        <v>29</v>
      </c>
      <c r="F79" s="149" t="str">
        <f>E15</f>
        <v>AQUACENTRUM Teplice</v>
      </c>
      <c r="I79" s="150" t="s">
        <v>35</v>
      </c>
      <c r="J79" s="149" t="str">
        <f>E21</f>
        <v>Iva Zápotocká</v>
      </c>
      <c r="L79" s="41"/>
    </row>
    <row r="80" spans="2:12" s="1" customFormat="1" ht="14.45" customHeight="1">
      <c r="B80" s="41"/>
      <c r="C80" s="63" t="s">
        <v>33</v>
      </c>
      <c r="F80" s="149" t="str">
        <f>IF(E18="","",E18)</f>
        <v/>
      </c>
      <c r="L80" s="41"/>
    </row>
    <row r="81" spans="2:65" s="1" customFormat="1" ht="10.35" customHeight="1">
      <c r="B81" s="41"/>
      <c r="L81" s="41"/>
    </row>
    <row r="82" spans="2:65" s="9" customFormat="1" ht="29.25" customHeight="1">
      <c r="B82" s="151"/>
      <c r="C82" s="152" t="s">
        <v>109</v>
      </c>
      <c r="D82" s="153" t="s">
        <v>59</v>
      </c>
      <c r="E82" s="153" t="s">
        <v>55</v>
      </c>
      <c r="F82" s="153" t="s">
        <v>110</v>
      </c>
      <c r="G82" s="153" t="s">
        <v>111</v>
      </c>
      <c r="H82" s="153" t="s">
        <v>112</v>
      </c>
      <c r="I82" s="154" t="s">
        <v>113</v>
      </c>
      <c r="J82" s="153" t="s">
        <v>98</v>
      </c>
      <c r="K82" s="155" t="s">
        <v>114</v>
      </c>
      <c r="L82" s="151"/>
      <c r="M82" s="73" t="s">
        <v>115</v>
      </c>
      <c r="N82" s="74" t="s">
        <v>44</v>
      </c>
      <c r="O82" s="74" t="s">
        <v>116</v>
      </c>
      <c r="P82" s="74" t="s">
        <v>117</v>
      </c>
      <c r="Q82" s="74" t="s">
        <v>118</v>
      </c>
      <c r="R82" s="74" t="s">
        <v>119</v>
      </c>
      <c r="S82" s="74" t="s">
        <v>120</v>
      </c>
      <c r="T82" s="75" t="s">
        <v>121</v>
      </c>
    </row>
    <row r="83" spans="2:65" s="1" customFormat="1" ht="29.25" customHeight="1">
      <c r="B83" s="41"/>
      <c r="C83" s="77" t="s">
        <v>99</v>
      </c>
      <c r="J83" s="156">
        <f>BK83</f>
        <v>0</v>
      </c>
      <c r="L83" s="41"/>
      <c r="M83" s="76"/>
      <c r="N83" s="68"/>
      <c r="O83" s="68"/>
      <c r="P83" s="157">
        <f>P84</f>
        <v>0</v>
      </c>
      <c r="Q83" s="68"/>
      <c r="R83" s="157">
        <f>R84</f>
        <v>33.445777680000006</v>
      </c>
      <c r="S83" s="68"/>
      <c r="T83" s="158">
        <f>T84</f>
        <v>15.335999999999999</v>
      </c>
      <c r="AT83" s="24" t="s">
        <v>73</v>
      </c>
      <c r="AU83" s="24" t="s">
        <v>100</v>
      </c>
      <c r="BK83" s="159">
        <f>BK84</f>
        <v>0</v>
      </c>
    </row>
    <row r="84" spans="2:65" s="10" customFormat="1" ht="37.35" customHeight="1">
      <c r="B84" s="160"/>
      <c r="D84" s="161" t="s">
        <v>73</v>
      </c>
      <c r="E84" s="162" t="s">
        <v>122</v>
      </c>
      <c r="F84" s="162" t="s">
        <v>123</v>
      </c>
      <c r="I84" s="163"/>
      <c r="J84" s="164">
        <f>BK84</f>
        <v>0</v>
      </c>
      <c r="L84" s="160"/>
      <c r="M84" s="165"/>
      <c r="N84" s="166"/>
      <c r="O84" s="166"/>
      <c r="P84" s="167">
        <f>P85+P186+P193+P286+P289+P318</f>
        <v>0</v>
      </c>
      <c r="Q84" s="166"/>
      <c r="R84" s="167">
        <f>R85+R186+R193+R286+R289+R318</f>
        <v>33.445777680000006</v>
      </c>
      <c r="S84" s="166"/>
      <c r="T84" s="168">
        <f>T85+T186+T193+T286+T289+T318</f>
        <v>15.335999999999999</v>
      </c>
      <c r="AR84" s="161" t="s">
        <v>24</v>
      </c>
      <c r="AT84" s="169" t="s">
        <v>73</v>
      </c>
      <c r="AU84" s="169" t="s">
        <v>74</v>
      </c>
      <c r="AY84" s="161" t="s">
        <v>124</v>
      </c>
      <c r="BK84" s="170">
        <f>BK85+BK186+BK193+BK286+BK289+BK318</f>
        <v>0</v>
      </c>
    </row>
    <row r="85" spans="2:65" s="10" customFormat="1" ht="19.899999999999999" customHeight="1">
      <c r="B85" s="160"/>
      <c r="D85" s="171" t="s">
        <v>73</v>
      </c>
      <c r="E85" s="172" t="s">
        <v>24</v>
      </c>
      <c r="F85" s="172" t="s">
        <v>125</v>
      </c>
      <c r="I85" s="163"/>
      <c r="J85" s="173">
        <f>BK85</f>
        <v>0</v>
      </c>
      <c r="L85" s="160"/>
      <c r="M85" s="165"/>
      <c r="N85" s="166"/>
      <c r="O85" s="166"/>
      <c r="P85" s="167">
        <f>SUM(P86:P185)</f>
        <v>0</v>
      </c>
      <c r="Q85" s="166"/>
      <c r="R85" s="167">
        <f>SUM(R86:R185)</f>
        <v>0.59709367999999996</v>
      </c>
      <c r="S85" s="166"/>
      <c r="T85" s="168">
        <f>SUM(T86:T185)</f>
        <v>0</v>
      </c>
      <c r="AR85" s="161" t="s">
        <v>24</v>
      </c>
      <c r="AT85" s="169" t="s">
        <v>73</v>
      </c>
      <c r="AU85" s="169" t="s">
        <v>24</v>
      </c>
      <c r="AY85" s="161" t="s">
        <v>124</v>
      </c>
      <c r="BK85" s="170">
        <f>SUM(BK86:BK185)</f>
        <v>0</v>
      </c>
    </row>
    <row r="86" spans="2:65" s="1" customFormat="1" ht="22.5" customHeight="1">
      <c r="B86" s="174"/>
      <c r="C86" s="175" t="s">
        <v>24</v>
      </c>
      <c r="D86" s="175" t="s">
        <v>126</v>
      </c>
      <c r="E86" s="176" t="s">
        <v>127</v>
      </c>
      <c r="F86" s="177" t="s">
        <v>128</v>
      </c>
      <c r="G86" s="178" t="s">
        <v>129</v>
      </c>
      <c r="H86" s="179">
        <v>23.364999999999998</v>
      </c>
      <c r="I86" s="180"/>
      <c r="J86" s="181">
        <f>ROUND(I86*H86,2)</f>
        <v>0</v>
      </c>
      <c r="K86" s="177" t="s">
        <v>130</v>
      </c>
      <c r="L86" s="41"/>
      <c r="M86" s="182" t="s">
        <v>5</v>
      </c>
      <c r="N86" s="183" t="s">
        <v>45</v>
      </c>
      <c r="O86" s="42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AR86" s="24" t="s">
        <v>131</v>
      </c>
      <c r="AT86" s="24" t="s">
        <v>126</v>
      </c>
      <c r="AU86" s="24" t="s">
        <v>83</v>
      </c>
      <c r="AY86" s="24" t="s">
        <v>124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24" t="s">
        <v>24</v>
      </c>
      <c r="BK86" s="186">
        <f>ROUND(I86*H86,2)</f>
        <v>0</v>
      </c>
      <c r="BL86" s="24" t="s">
        <v>131</v>
      </c>
      <c r="BM86" s="24" t="s">
        <v>132</v>
      </c>
    </row>
    <row r="87" spans="2:65" s="1" customFormat="1" ht="27">
      <c r="B87" s="41"/>
      <c r="D87" s="187" t="s">
        <v>133</v>
      </c>
      <c r="F87" s="188" t="s">
        <v>134</v>
      </c>
      <c r="I87" s="189"/>
      <c r="L87" s="41"/>
      <c r="M87" s="190"/>
      <c r="N87" s="42"/>
      <c r="O87" s="42"/>
      <c r="P87" s="42"/>
      <c r="Q87" s="42"/>
      <c r="R87" s="42"/>
      <c r="S87" s="42"/>
      <c r="T87" s="70"/>
      <c r="AT87" s="24" t="s">
        <v>133</v>
      </c>
      <c r="AU87" s="24" t="s">
        <v>83</v>
      </c>
    </row>
    <row r="88" spans="2:65" s="11" customFormat="1" ht="13.5">
      <c r="B88" s="191"/>
      <c r="D88" s="192" t="s">
        <v>135</v>
      </c>
      <c r="E88" s="193" t="s">
        <v>5</v>
      </c>
      <c r="F88" s="194" t="s">
        <v>136</v>
      </c>
      <c r="H88" s="195">
        <v>23.364999999999998</v>
      </c>
      <c r="I88" s="196"/>
      <c r="L88" s="191"/>
      <c r="M88" s="197"/>
      <c r="N88" s="198"/>
      <c r="O88" s="198"/>
      <c r="P88" s="198"/>
      <c r="Q88" s="198"/>
      <c r="R88" s="198"/>
      <c r="S88" s="198"/>
      <c r="T88" s="199"/>
      <c r="AT88" s="200" t="s">
        <v>135</v>
      </c>
      <c r="AU88" s="200" t="s">
        <v>83</v>
      </c>
      <c r="AV88" s="11" t="s">
        <v>83</v>
      </c>
      <c r="AW88" s="11" t="s">
        <v>37</v>
      </c>
      <c r="AX88" s="11" t="s">
        <v>24</v>
      </c>
      <c r="AY88" s="200" t="s">
        <v>124</v>
      </c>
    </row>
    <row r="89" spans="2:65" s="1" customFormat="1" ht="22.5" customHeight="1">
      <c r="B89" s="174"/>
      <c r="C89" s="175" t="s">
        <v>83</v>
      </c>
      <c r="D89" s="175" t="s">
        <v>126</v>
      </c>
      <c r="E89" s="176" t="s">
        <v>137</v>
      </c>
      <c r="F89" s="177" t="s">
        <v>138</v>
      </c>
      <c r="G89" s="178" t="s">
        <v>129</v>
      </c>
      <c r="H89" s="179">
        <v>390.29</v>
      </c>
      <c r="I89" s="180"/>
      <c r="J89" s="181">
        <f>ROUND(I89*H89,2)</f>
        <v>0</v>
      </c>
      <c r="K89" s="177" t="s">
        <v>130</v>
      </c>
      <c r="L89" s="41"/>
      <c r="M89" s="182" t="s">
        <v>5</v>
      </c>
      <c r="N89" s="183" t="s">
        <v>45</v>
      </c>
      <c r="O89" s="42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AR89" s="24" t="s">
        <v>131</v>
      </c>
      <c r="AT89" s="24" t="s">
        <v>126</v>
      </c>
      <c r="AU89" s="24" t="s">
        <v>83</v>
      </c>
      <c r="AY89" s="24" t="s">
        <v>124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24" t="s">
        <v>24</v>
      </c>
      <c r="BK89" s="186">
        <f>ROUND(I89*H89,2)</f>
        <v>0</v>
      </c>
      <c r="BL89" s="24" t="s">
        <v>131</v>
      </c>
      <c r="BM89" s="24" t="s">
        <v>139</v>
      </c>
    </row>
    <row r="90" spans="2:65" s="1" customFormat="1" ht="27">
      <c r="B90" s="41"/>
      <c r="D90" s="187" t="s">
        <v>133</v>
      </c>
      <c r="F90" s="188" t="s">
        <v>140</v>
      </c>
      <c r="I90" s="189"/>
      <c r="L90" s="41"/>
      <c r="M90" s="190"/>
      <c r="N90" s="42"/>
      <c r="O90" s="42"/>
      <c r="P90" s="42"/>
      <c r="Q90" s="42"/>
      <c r="R90" s="42"/>
      <c r="S90" s="42"/>
      <c r="T90" s="70"/>
      <c r="AT90" s="24" t="s">
        <v>133</v>
      </c>
      <c r="AU90" s="24" t="s">
        <v>83</v>
      </c>
    </row>
    <row r="91" spans="2:65" s="12" customFormat="1" ht="13.5">
      <c r="B91" s="201"/>
      <c r="D91" s="187" t="s">
        <v>135</v>
      </c>
      <c r="E91" s="202" t="s">
        <v>5</v>
      </c>
      <c r="F91" s="203" t="s">
        <v>141</v>
      </c>
      <c r="H91" s="204" t="s">
        <v>5</v>
      </c>
      <c r="I91" s="205"/>
      <c r="L91" s="201"/>
      <c r="M91" s="206"/>
      <c r="N91" s="207"/>
      <c r="O91" s="207"/>
      <c r="P91" s="207"/>
      <c r="Q91" s="207"/>
      <c r="R91" s="207"/>
      <c r="S91" s="207"/>
      <c r="T91" s="208"/>
      <c r="AT91" s="204" t="s">
        <v>135</v>
      </c>
      <c r="AU91" s="204" t="s">
        <v>83</v>
      </c>
      <c r="AV91" s="12" t="s">
        <v>24</v>
      </c>
      <c r="AW91" s="12" t="s">
        <v>37</v>
      </c>
      <c r="AX91" s="12" t="s">
        <v>74</v>
      </c>
      <c r="AY91" s="204" t="s">
        <v>124</v>
      </c>
    </row>
    <row r="92" spans="2:65" s="11" customFormat="1" ht="13.5">
      <c r="B92" s="191"/>
      <c r="D92" s="187" t="s">
        <v>135</v>
      </c>
      <c r="E92" s="200" t="s">
        <v>5</v>
      </c>
      <c r="F92" s="209" t="s">
        <v>142</v>
      </c>
      <c r="H92" s="210">
        <v>42.48</v>
      </c>
      <c r="I92" s="196"/>
      <c r="L92" s="191"/>
      <c r="M92" s="197"/>
      <c r="N92" s="198"/>
      <c r="O92" s="198"/>
      <c r="P92" s="198"/>
      <c r="Q92" s="198"/>
      <c r="R92" s="198"/>
      <c r="S92" s="198"/>
      <c r="T92" s="199"/>
      <c r="AT92" s="200" t="s">
        <v>135</v>
      </c>
      <c r="AU92" s="200" t="s">
        <v>83</v>
      </c>
      <c r="AV92" s="11" t="s">
        <v>83</v>
      </c>
      <c r="AW92" s="11" t="s">
        <v>37</v>
      </c>
      <c r="AX92" s="11" t="s">
        <v>74</v>
      </c>
      <c r="AY92" s="200" t="s">
        <v>124</v>
      </c>
    </row>
    <row r="93" spans="2:65" s="11" customFormat="1" ht="13.5">
      <c r="B93" s="191"/>
      <c r="D93" s="187" t="s">
        <v>135</v>
      </c>
      <c r="E93" s="200" t="s">
        <v>5</v>
      </c>
      <c r="F93" s="209" t="s">
        <v>143</v>
      </c>
      <c r="H93" s="210">
        <v>114.274</v>
      </c>
      <c r="I93" s="196"/>
      <c r="L93" s="191"/>
      <c r="M93" s="197"/>
      <c r="N93" s="198"/>
      <c r="O93" s="198"/>
      <c r="P93" s="198"/>
      <c r="Q93" s="198"/>
      <c r="R93" s="198"/>
      <c r="S93" s="198"/>
      <c r="T93" s="199"/>
      <c r="AT93" s="200" t="s">
        <v>135</v>
      </c>
      <c r="AU93" s="200" t="s">
        <v>83</v>
      </c>
      <c r="AV93" s="11" t="s">
        <v>83</v>
      </c>
      <c r="AW93" s="11" t="s">
        <v>37</v>
      </c>
      <c r="AX93" s="11" t="s">
        <v>74</v>
      </c>
      <c r="AY93" s="200" t="s">
        <v>124</v>
      </c>
    </row>
    <row r="94" spans="2:65" s="11" customFormat="1" ht="13.5">
      <c r="B94" s="191"/>
      <c r="D94" s="187" t="s">
        <v>135</v>
      </c>
      <c r="E94" s="200" t="s">
        <v>5</v>
      </c>
      <c r="F94" s="209" t="s">
        <v>144</v>
      </c>
      <c r="H94" s="210">
        <v>47.52</v>
      </c>
      <c r="I94" s="196"/>
      <c r="L94" s="191"/>
      <c r="M94" s="197"/>
      <c r="N94" s="198"/>
      <c r="O94" s="198"/>
      <c r="P94" s="198"/>
      <c r="Q94" s="198"/>
      <c r="R94" s="198"/>
      <c r="S94" s="198"/>
      <c r="T94" s="199"/>
      <c r="AT94" s="200" t="s">
        <v>135</v>
      </c>
      <c r="AU94" s="200" t="s">
        <v>83</v>
      </c>
      <c r="AV94" s="11" t="s">
        <v>83</v>
      </c>
      <c r="AW94" s="11" t="s">
        <v>37</v>
      </c>
      <c r="AX94" s="11" t="s">
        <v>74</v>
      </c>
      <c r="AY94" s="200" t="s">
        <v>124</v>
      </c>
    </row>
    <row r="95" spans="2:65" s="11" customFormat="1" ht="13.5">
      <c r="B95" s="191"/>
      <c r="D95" s="187" t="s">
        <v>135</v>
      </c>
      <c r="E95" s="200" t="s">
        <v>5</v>
      </c>
      <c r="F95" s="209" t="s">
        <v>145</v>
      </c>
      <c r="H95" s="210">
        <v>7.5919999999999996</v>
      </c>
      <c r="I95" s="196"/>
      <c r="L95" s="191"/>
      <c r="M95" s="197"/>
      <c r="N95" s="198"/>
      <c r="O95" s="198"/>
      <c r="P95" s="198"/>
      <c r="Q95" s="198"/>
      <c r="R95" s="198"/>
      <c r="S95" s="198"/>
      <c r="T95" s="199"/>
      <c r="AT95" s="200" t="s">
        <v>135</v>
      </c>
      <c r="AU95" s="200" t="s">
        <v>83</v>
      </c>
      <c r="AV95" s="11" t="s">
        <v>83</v>
      </c>
      <c r="AW95" s="11" t="s">
        <v>37</v>
      </c>
      <c r="AX95" s="11" t="s">
        <v>74</v>
      </c>
      <c r="AY95" s="200" t="s">
        <v>124</v>
      </c>
    </row>
    <row r="96" spans="2:65" s="11" customFormat="1" ht="13.5">
      <c r="B96" s="191"/>
      <c r="D96" s="187" t="s">
        <v>135</v>
      </c>
      <c r="E96" s="200" t="s">
        <v>5</v>
      </c>
      <c r="F96" s="209" t="s">
        <v>146</v>
      </c>
      <c r="H96" s="210">
        <v>35.759</v>
      </c>
      <c r="I96" s="196"/>
      <c r="L96" s="191"/>
      <c r="M96" s="197"/>
      <c r="N96" s="198"/>
      <c r="O96" s="198"/>
      <c r="P96" s="198"/>
      <c r="Q96" s="198"/>
      <c r="R96" s="198"/>
      <c r="S96" s="198"/>
      <c r="T96" s="199"/>
      <c r="AT96" s="200" t="s">
        <v>135</v>
      </c>
      <c r="AU96" s="200" t="s">
        <v>83</v>
      </c>
      <c r="AV96" s="11" t="s">
        <v>83</v>
      </c>
      <c r="AW96" s="11" t="s">
        <v>37</v>
      </c>
      <c r="AX96" s="11" t="s">
        <v>74</v>
      </c>
      <c r="AY96" s="200" t="s">
        <v>124</v>
      </c>
    </row>
    <row r="97" spans="2:65" s="11" customFormat="1" ht="13.5">
      <c r="B97" s="191"/>
      <c r="D97" s="187" t="s">
        <v>135</v>
      </c>
      <c r="E97" s="200" t="s">
        <v>5</v>
      </c>
      <c r="F97" s="209" t="s">
        <v>147</v>
      </c>
      <c r="H97" s="210">
        <v>14.303000000000001</v>
      </c>
      <c r="I97" s="196"/>
      <c r="L97" s="191"/>
      <c r="M97" s="197"/>
      <c r="N97" s="198"/>
      <c r="O97" s="198"/>
      <c r="P97" s="198"/>
      <c r="Q97" s="198"/>
      <c r="R97" s="198"/>
      <c r="S97" s="198"/>
      <c r="T97" s="199"/>
      <c r="AT97" s="200" t="s">
        <v>135</v>
      </c>
      <c r="AU97" s="200" t="s">
        <v>83</v>
      </c>
      <c r="AV97" s="11" t="s">
        <v>83</v>
      </c>
      <c r="AW97" s="11" t="s">
        <v>37</v>
      </c>
      <c r="AX97" s="11" t="s">
        <v>74</v>
      </c>
      <c r="AY97" s="200" t="s">
        <v>124</v>
      </c>
    </row>
    <row r="98" spans="2:65" s="11" customFormat="1" ht="13.5">
      <c r="B98" s="191"/>
      <c r="D98" s="187" t="s">
        <v>135</v>
      </c>
      <c r="E98" s="200" t="s">
        <v>5</v>
      </c>
      <c r="F98" s="209" t="s">
        <v>148</v>
      </c>
      <c r="H98" s="210">
        <v>74.358999999999995</v>
      </c>
      <c r="I98" s="196"/>
      <c r="L98" s="191"/>
      <c r="M98" s="197"/>
      <c r="N98" s="198"/>
      <c r="O98" s="198"/>
      <c r="P98" s="198"/>
      <c r="Q98" s="198"/>
      <c r="R98" s="198"/>
      <c r="S98" s="198"/>
      <c r="T98" s="199"/>
      <c r="AT98" s="200" t="s">
        <v>135</v>
      </c>
      <c r="AU98" s="200" t="s">
        <v>83</v>
      </c>
      <c r="AV98" s="11" t="s">
        <v>83</v>
      </c>
      <c r="AW98" s="11" t="s">
        <v>37</v>
      </c>
      <c r="AX98" s="11" t="s">
        <v>74</v>
      </c>
      <c r="AY98" s="200" t="s">
        <v>124</v>
      </c>
    </row>
    <row r="99" spans="2:65" s="11" customFormat="1" ht="13.5">
      <c r="B99" s="191"/>
      <c r="D99" s="187" t="s">
        <v>135</v>
      </c>
      <c r="E99" s="200" t="s">
        <v>5</v>
      </c>
      <c r="F99" s="209" t="s">
        <v>149</v>
      </c>
      <c r="H99" s="210">
        <v>11.289</v>
      </c>
      <c r="I99" s="196"/>
      <c r="L99" s="191"/>
      <c r="M99" s="197"/>
      <c r="N99" s="198"/>
      <c r="O99" s="198"/>
      <c r="P99" s="198"/>
      <c r="Q99" s="198"/>
      <c r="R99" s="198"/>
      <c r="S99" s="198"/>
      <c r="T99" s="199"/>
      <c r="AT99" s="200" t="s">
        <v>135</v>
      </c>
      <c r="AU99" s="200" t="s">
        <v>83</v>
      </c>
      <c r="AV99" s="11" t="s">
        <v>83</v>
      </c>
      <c r="AW99" s="11" t="s">
        <v>37</v>
      </c>
      <c r="AX99" s="11" t="s">
        <v>74</v>
      </c>
      <c r="AY99" s="200" t="s">
        <v>124</v>
      </c>
    </row>
    <row r="100" spans="2:65" s="12" customFormat="1" ht="13.5">
      <c r="B100" s="201"/>
      <c r="D100" s="187" t="s">
        <v>135</v>
      </c>
      <c r="E100" s="202" t="s">
        <v>5</v>
      </c>
      <c r="F100" s="203" t="s">
        <v>150</v>
      </c>
      <c r="H100" s="204" t="s">
        <v>5</v>
      </c>
      <c r="I100" s="205"/>
      <c r="L100" s="201"/>
      <c r="M100" s="206"/>
      <c r="N100" s="207"/>
      <c r="O100" s="207"/>
      <c r="P100" s="207"/>
      <c r="Q100" s="207"/>
      <c r="R100" s="207"/>
      <c r="S100" s="207"/>
      <c r="T100" s="208"/>
      <c r="AT100" s="204" t="s">
        <v>135</v>
      </c>
      <c r="AU100" s="204" t="s">
        <v>83</v>
      </c>
      <c r="AV100" s="12" t="s">
        <v>24</v>
      </c>
      <c r="AW100" s="12" t="s">
        <v>37</v>
      </c>
      <c r="AX100" s="12" t="s">
        <v>74</v>
      </c>
      <c r="AY100" s="204" t="s">
        <v>124</v>
      </c>
    </row>
    <row r="101" spans="2:65" s="11" customFormat="1" ht="13.5">
      <c r="B101" s="191"/>
      <c r="D101" s="187" t="s">
        <v>135</v>
      </c>
      <c r="E101" s="200" t="s">
        <v>5</v>
      </c>
      <c r="F101" s="209" t="s">
        <v>151</v>
      </c>
      <c r="H101" s="210">
        <v>23.31</v>
      </c>
      <c r="I101" s="196"/>
      <c r="L101" s="191"/>
      <c r="M101" s="197"/>
      <c r="N101" s="198"/>
      <c r="O101" s="198"/>
      <c r="P101" s="198"/>
      <c r="Q101" s="198"/>
      <c r="R101" s="198"/>
      <c r="S101" s="198"/>
      <c r="T101" s="199"/>
      <c r="AT101" s="200" t="s">
        <v>135</v>
      </c>
      <c r="AU101" s="200" t="s">
        <v>83</v>
      </c>
      <c r="AV101" s="11" t="s">
        <v>83</v>
      </c>
      <c r="AW101" s="11" t="s">
        <v>37</v>
      </c>
      <c r="AX101" s="11" t="s">
        <v>74</v>
      </c>
      <c r="AY101" s="200" t="s">
        <v>124</v>
      </c>
    </row>
    <row r="102" spans="2:65" s="11" customFormat="1" ht="13.5">
      <c r="B102" s="191"/>
      <c r="D102" s="187" t="s">
        <v>135</v>
      </c>
      <c r="E102" s="200" t="s">
        <v>5</v>
      </c>
      <c r="F102" s="209" t="s">
        <v>152</v>
      </c>
      <c r="H102" s="210">
        <v>19.404</v>
      </c>
      <c r="I102" s="196"/>
      <c r="L102" s="191"/>
      <c r="M102" s="197"/>
      <c r="N102" s="198"/>
      <c r="O102" s="198"/>
      <c r="P102" s="198"/>
      <c r="Q102" s="198"/>
      <c r="R102" s="198"/>
      <c r="S102" s="198"/>
      <c r="T102" s="199"/>
      <c r="AT102" s="200" t="s">
        <v>135</v>
      </c>
      <c r="AU102" s="200" t="s">
        <v>83</v>
      </c>
      <c r="AV102" s="11" t="s">
        <v>83</v>
      </c>
      <c r="AW102" s="11" t="s">
        <v>37</v>
      </c>
      <c r="AX102" s="11" t="s">
        <v>74</v>
      </c>
      <c r="AY102" s="200" t="s">
        <v>124</v>
      </c>
    </row>
    <row r="103" spans="2:65" s="13" customFormat="1" ht="13.5">
      <c r="B103" s="211"/>
      <c r="D103" s="192" t="s">
        <v>135</v>
      </c>
      <c r="E103" s="212" t="s">
        <v>5</v>
      </c>
      <c r="F103" s="213" t="s">
        <v>153</v>
      </c>
      <c r="H103" s="214">
        <v>390.29</v>
      </c>
      <c r="I103" s="215"/>
      <c r="L103" s="211"/>
      <c r="M103" s="216"/>
      <c r="N103" s="217"/>
      <c r="O103" s="217"/>
      <c r="P103" s="217"/>
      <c r="Q103" s="217"/>
      <c r="R103" s="217"/>
      <c r="S103" s="217"/>
      <c r="T103" s="218"/>
      <c r="AT103" s="219" t="s">
        <v>135</v>
      </c>
      <c r="AU103" s="219" t="s">
        <v>83</v>
      </c>
      <c r="AV103" s="13" t="s">
        <v>131</v>
      </c>
      <c r="AW103" s="13" t="s">
        <v>37</v>
      </c>
      <c r="AX103" s="13" t="s">
        <v>24</v>
      </c>
      <c r="AY103" s="219" t="s">
        <v>124</v>
      </c>
    </row>
    <row r="104" spans="2:65" s="1" customFormat="1" ht="22.5" customHeight="1">
      <c r="B104" s="174"/>
      <c r="C104" s="175" t="s">
        <v>154</v>
      </c>
      <c r="D104" s="175" t="s">
        <v>126</v>
      </c>
      <c r="E104" s="176" t="s">
        <v>155</v>
      </c>
      <c r="F104" s="177" t="s">
        <v>156</v>
      </c>
      <c r="G104" s="178" t="s">
        <v>157</v>
      </c>
      <c r="H104" s="179">
        <v>309.59199999999998</v>
      </c>
      <c r="I104" s="180"/>
      <c r="J104" s="181">
        <f>ROUND(I104*H104,2)</f>
        <v>0</v>
      </c>
      <c r="K104" s="177" t="s">
        <v>130</v>
      </c>
      <c r="L104" s="41"/>
      <c r="M104" s="182" t="s">
        <v>5</v>
      </c>
      <c r="N104" s="183" t="s">
        <v>45</v>
      </c>
      <c r="O104" s="42"/>
      <c r="P104" s="184">
        <f>O104*H104</f>
        <v>0</v>
      </c>
      <c r="Q104" s="184">
        <v>8.4000000000000003E-4</v>
      </c>
      <c r="R104" s="184">
        <f>Q104*H104</f>
        <v>0.26005728</v>
      </c>
      <c r="S104" s="184">
        <v>0</v>
      </c>
      <c r="T104" s="185">
        <f>S104*H104</f>
        <v>0</v>
      </c>
      <c r="AR104" s="24" t="s">
        <v>131</v>
      </c>
      <c r="AT104" s="24" t="s">
        <v>126</v>
      </c>
      <c r="AU104" s="24" t="s">
        <v>83</v>
      </c>
      <c r="AY104" s="24" t="s">
        <v>124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4" t="s">
        <v>24</v>
      </c>
      <c r="BK104" s="186">
        <f>ROUND(I104*H104,2)</f>
        <v>0</v>
      </c>
      <c r="BL104" s="24" t="s">
        <v>131</v>
      </c>
      <c r="BM104" s="24" t="s">
        <v>158</v>
      </c>
    </row>
    <row r="105" spans="2:65" s="1" customFormat="1" ht="27">
      <c r="B105" s="41"/>
      <c r="D105" s="187" t="s">
        <v>133</v>
      </c>
      <c r="F105" s="188" t="s">
        <v>159</v>
      </c>
      <c r="I105" s="189"/>
      <c r="L105" s="41"/>
      <c r="M105" s="190"/>
      <c r="N105" s="42"/>
      <c r="O105" s="42"/>
      <c r="P105" s="42"/>
      <c r="Q105" s="42"/>
      <c r="R105" s="42"/>
      <c r="S105" s="42"/>
      <c r="T105" s="70"/>
      <c r="AT105" s="24" t="s">
        <v>133</v>
      </c>
      <c r="AU105" s="24" t="s">
        <v>83</v>
      </c>
    </row>
    <row r="106" spans="2:65" s="11" customFormat="1" ht="13.5">
      <c r="B106" s="191"/>
      <c r="D106" s="187" t="s">
        <v>135</v>
      </c>
      <c r="E106" s="200" t="s">
        <v>5</v>
      </c>
      <c r="F106" s="209" t="s">
        <v>160</v>
      </c>
      <c r="H106" s="210">
        <v>190.45599999999999</v>
      </c>
      <c r="I106" s="196"/>
      <c r="L106" s="191"/>
      <c r="M106" s="197"/>
      <c r="N106" s="198"/>
      <c r="O106" s="198"/>
      <c r="P106" s="198"/>
      <c r="Q106" s="198"/>
      <c r="R106" s="198"/>
      <c r="S106" s="198"/>
      <c r="T106" s="199"/>
      <c r="AT106" s="200" t="s">
        <v>135</v>
      </c>
      <c r="AU106" s="200" t="s">
        <v>83</v>
      </c>
      <c r="AV106" s="11" t="s">
        <v>83</v>
      </c>
      <c r="AW106" s="11" t="s">
        <v>37</v>
      </c>
      <c r="AX106" s="11" t="s">
        <v>74</v>
      </c>
      <c r="AY106" s="200" t="s">
        <v>124</v>
      </c>
    </row>
    <row r="107" spans="2:65" s="11" customFormat="1" ht="13.5">
      <c r="B107" s="191"/>
      <c r="D107" s="187" t="s">
        <v>135</v>
      </c>
      <c r="E107" s="200" t="s">
        <v>5</v>
      </c>
      <c r="F107" s="209" t="s">
        <v>161</v>
      </c>
      <c r="H107" s="210">
        <v>79.2</v>
      </c>
      <c r="I107" s="196"/>
      <c r="L107" s="191"/>
      <c r="M107" s="197"/>
      <c r="N107" s="198"/>
      <c r="O107" s="198"/>
      <c r="P107" s="198"/>
      <c r="Q107" s="198"/>
      <c r="R107" s="198"/>
      <c r="S107" s="198"/>
      <c r="T107" s="199"/>
      <c r="AT107" s="200" t="s">
        <v>135</v>
      </c>
      <c r="AU107" s="200" t="s">
        <v>83</v>
      </c>
      <c r="AV107" s="11" t="s">
        <v>83</v>
      </c>
      <c r="AW107" s="11" t="s">
        <v>37</v>
      </c>
      <c r="AX107" s="11" t="s">
        <v>74</v>
      </c>
      <c r="AY107" s="200" t="s">
        <v>124</v>
      </c>
    </row>
    <row r="108" spans="2:65" s="11" customFormat="1" ht="13.5">
      <c r="B108" s="191"/>
      <c r="D108" s="187" t="s">
        <v>135</v>
      </c>
      <c r="E108" s="200" t="s">
        <v>5</v>
      </c>
      <c r="F108" s="209" t="s">
        <v>162</v>
      </c>
      <c r="H108" s="210">
        <v>12.692</v>
      </c>
      <c r="I108" s="196"/>
      <c r="L108" s="191"/>
      <c r="M108" s="197"/>
      <c r="N108" s="198"/>
      <c r="O108" s="198"/>
      <c r="P108" s="198"/>
      <c r="Q108" s="198"/>
      <c r="R108" s="198"/>
      <c r="S108" s="198"/>
      <c r="T108" s="199"/>
      <c r="AT108" s="200" t="s">
        <v>135</v>
      </c>
      <c r="AU108" s="200" t="s">
        <v>83</v>
      </c>
      <c r="AV108" s="11" t="s">
        <v>83</v>
      </c>
      <c r="AW108" s="11" t="s">
        <v>37</v>
      </c>
      <c r="AX108" s="11" t="s">
        <v>74</v>
      </c>
      <c r="AY108" s="200" t="s">
        <v>124</v>
      </c>
    </row>
    <row r="109" spans="2:65" s="11" customFormat="1" ht="13.5">
      <c r="B109" s="191"/>
      <c r="D109" s="187" t="s">
        <v>135</v>
      </c>
      <c r="E109" s="200" t="s">
        <v>5</v>
      </c>
      <c r="F109" s="209" t="s">
        <v>163</v>
      </c>
      <c r="H109" s="210">
        <v>27.244</v>
      </c>
      <c r="I109" s="196"/>
      <c r="L109" s="191"/>
      <c r="M109" s="197"/>
      <c r="N109" s="198"/>
      <c r="O109" s="198"/>
      <c r="P109" s="198"/>
      <c r="Q109" s="198"/>
      <c r="R109" s="198"/>
      <c r="S109" s="198"/>
      <c r="T109" s="199"/>
      <c r="AT109" s="200" t="s">
        <v>135</v>
      </c>
      <c r="AU109" s="200" t="s">
        <v>83</v>
      </c>
      <c r="AV109" s="11" t="s">
        <v>83</v>
      </c>
      <c r="AW109" s="11" t="s">
        <v>37</v>
      </c>
      <c r="AX109" s="11" t="s">
        <v>74</v>
      </c>
      <c r="AY109" s="200" t="s">
        <v>124</v>
      </c>
    </row>
    <row r="110" spans="2:65" s="13" customFormat="1" ht="13.5">
      <c r="B110" s="211"/>
      <c r="D110" s="192" t="s">
        <v>135</v>
      </c>
      <c r="E110" s="212" t="s">
        <v>5</v>
      </c>
      <c r="F110" s="213" t="s">
        <v>153</v>
      </c>
      <c r="H110" s="214">
        <v>309.59199999999998</v>
      </c>
      <c r="I110" s="215"/>
      <c r="L110" s="211"/>
      <c r="M110" s="216"/>
      <c r="N110" s="217"/>
      <c r="O110" s="217"/>
      <c r="P110" s="217"/>
      <c r="Q110" s="217"/>
      <c r="R110" s="217"/>
      <c r="S110" s="217"/>
      <c r="T110" s="218"/>
      <c r="AT110" s="219" t="s">
        <v>135</v>
      </c>
      <c r="AU110" s="219" t="s">
        <v>83</v>
      </c>
      <c r="AV110" s="13" t="s">
        <v>131</v>
      </c>
      <c r="AW110" s="13" t="s">
        <v>37</v>
      </c>
      <c r="AX110" s="13" t="s">
        <v>24</v>
      </c>
      <c r="AY110" s="219" t="s">
        <v>124</v>
      </c>
    </row>
    <row r="111" spans="2:65" s="1" customFormat="1" ht="22.5" customHeight="1">
      <c r="B111" s="174"/>
      <c r="C111" s="175" t="s">
        <v>131</v>
      </c>
      <c r="D111" s="175" t="s">
        <v>126</v>
      </c>
      <c r="E111" s="176" t="s">
        <v>164</v>
      </c>
      <c r="F111" s="177" t="s">
        <v>165</v>
      </c>
      <c r="G111" s="178" t="s">
        <v>157</v>
      </c>
      <c r="H111" s="179">
        <v>309.59199999999998</v>
      </c>
      <c r="I111" s="180"/>
      <c r="J111" s="181">
        <f>ROUND(I111*H111,2)</f>
        <v>0</v>
      </c>
      <c r="K111" s="177" t="s">
        <v>130</v>
      </c>
      <c r="L111" s="41"/>
      <c r="M111" s="182" t="s">
        <v>5</v>
      </c>
      <c r="N111" s="183" t="s">
        <v>45</v>
      </c>
      <c r="O111" s="42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AR111" s="24" t="s">
        <v>131</v>
      </c>
      <c r="AT111" s="24" t="s">
        <v>126</v>
      </c>
      <c r="AU111" s="24" t="s">
        <v>83</v>
      </c>
      <c r="AY111" s="24" t="s">
        <v>124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4" t="s">
        <v>24</v>
      </c>
      <c r="BK111" s="186">
        <f>ROUND(I111*H111,2)</f>
        <v>0</v>
      </c>
      <c r="BL111" s="24" t="s">
        <v>131</v>
      </c>
      <c r="BM111" s="24" t="s">
        <v>166</v>
      </c>
    </row>
    <row r="112" spans="2:65" s="1" customFormat="1" ht="27">
      <c r="B112" s="41"/>
      <c r="D112" s="192" t="s">
        <v>133</v>
      </c>
      <c r="F112" s="220" t="s">
        <v>167</v>
      </c>
      <c r="I112" s="189"/>
      <c r="L112" s="41"/>
      <c r="M112" s="190"/>
      <c r="N112" s="42"/>
      <c r="O112" s="42"/>
      <c r="P112" s="42"/>
      <c r="Q112" s="42"/>
      <c r="R112" s="42"/>
      <c r="S112" s="42"/>
      <c r="T112" s="70"/>
      <c r="AT112" s="24" t="s">
        <v>133</v>
      </c>
      <c r="AU112" s="24" t="s">
        <v>83</v>
      </c>
    </row>
    <row r="113" spans="2:65" s="1" customFormat="1" ht="22.5" customHeight="1">
      <c r="B113" s="174"/>
      <c r="C113" s="175" t="s">
        <v>168</v>
      </c>
      <c r="D113" s="175" t="s">
        <v>126</v>
      </c>
      <c r="E113" s="176" t="s">
        <v>169</v>
      </c>
      <c r="F113" s="177" t="s">
        <v>170</v>
      </c>
      <c r="G113" s="178" t="s">
        <v>157</v>
      </c>
      <c r="H113" s="179">
        <v>386.98399999999998</v>
      </c>
      <c r="I113" s="180"/>
      <c r="J113" s="181">
        <f>ROUND(I113*H113,2)</f>
        <v>0</v>
      </c>
      <c r="K113" s="177" t="s">
        <v>130</v>
      </c>
      <c r="L113" s="41"/>
      <c r="M113" s="182" t="s">
        <v>5</v>
      </c>
      <c r="N113" s="183" t="s">
        <v>45</v>
      </c>
      <c r="O113" s="42"/>
      <c r="P113" s="184">
        <f>O113*H113</f>
        <v>0</v>
      </c>
      <c r="Q113" s="184">
        <v>8.4999999999999995E-4</v>
      </c>
      <c r="R113" s="184">
        <f>Q113*H113</f>
        <v>0.32893639999999996</v>
      </c>
      <c r="S113" s="184">
        <v>0</v>
      </c>
      <c r="T113" s="185">
        <f>S113*H113</f>
        <v>0</v>
      </c>
      <c r="AR113" s="24" t="s">
        <v>131</v>
      </c>
      <c r="AT113" s="24" t="s">
        <v>126</v>
      </c>
      <c r="AU113" s="24" t="s">
        <v>83</v>
      </c>
      <c r="AY113" s="24" t="s">
        <v>124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4" t="s">
        <v>24</v>
      </c>
      <c r="BK113" s="186">
        <f>ROUND(I113*H113,2)</f>
        <v>0</v>
      </c>
      <c r="BL113" s="24" t="s">
        <v>131</v>
      </c>
      <c r="BM113" s="24" t="s">
        <v>171</v>
      </c>
    </row>
    <row r="114" spans="2:65" s="1" customFormat="1" ht="27">
      <c r="B114" s="41"/>
      <c r="D114" s="187" t="s">
        <v>133</v>
      </c>
      <c r="F114" s="188" t="s">
        <v>172</v>
      </c>
      <c r="I114" s="189"/>
      <c r="L114" s="41"/>
      <c r="M114" s="190"/>
      <c r="N114" s="42"/>
      <c r="O114" s="42"/>
      <c r="P114" s="42"/>
      <c r="Q114" s="42"/>
      <c r="R114" s="42"/>
      <c r="S114" s="42"/>
      <c r="T114" s="70"/>
      <c r="AT114" s="24" t="s">
        <v>133</v>
      </c>
      <c r="AU114" s="24" t="s">
        <v>83</v>
      </c>
    </row>
    <row r="115" spans="2:65" s="11" customFormat="1" ht="13.5">
      <c r="B115" s="191"/>
      <c r="D115" s="187" t="s">
        <v>135</v>
      </c>
      <c r="E115" s="200" t="s">
        <v>5</v>
      </c>
      <c r="F115" s="209" t="s">
        <v>173</v>
      </c>
      <c r="H115" s="210">
        <v>81.599999999999994</v>
      </c>
      <c r="I115" s="196"/>
      <c r="L115" s="191"/>
      <c r="M115" s="197"/>
      <c r="N115" s="198"/>
      <c r="O115" s="198"/>
      <c r="P115" s="198"/>
      <c r="Q115" s="198"/>
      <c r="R115" s="198"/>
      <c r="S115" s="198"/>
      <c r="T115" s="199"/>
      <c r="AT115" s="200" t="s">
        <v>135</v>
      </c>
      <c r="AU115" s="200" t="s">
        <v>83</v>
      </c>
      <c r="AV115" s="11" t="s">
        <v>83</v>
      </c>
      <c r="AW115" s="11" t="s">
        <v>37</v>
      </c>
      <c r="AX115" s="11" t="s">
        <v>74</v>
      </c>
      <c r="AY115" s="200" t="s">
        <v>124</v>
      </c>
    </row>
    <row r="116" spans="2:65" s="11" customFormat="1" ht="13.5">
      <c r="B116" s="191"/>
      <c r="D116" s="187" t="s">
        <v>135</v>
      </c>
      <c r="E116" s="200" t="s">
        <v>5</v>
      </c>
      <c r="F116" s="209" t="s">
        <v>174</v>
      </c>
      <c r="H116" s="210">
        <v>59.597999999999999</v>
      </c>
      <c r="I116" s="196"/>
      <c r="L116" s="191"/>
      <c r="M116" s="197"/>
      <c r="N116" s="198"/>
      <c r="O116" s="198"/>
      <c r="P116" s="198"/>
      <c r="Q116" s="198"/>
      <c r="R116" s="198"/>
      <c r="S116" s="198"/>
      <c r="T116" s="199"/>
      <c r="AT116" s="200" t="s">
        <v>135</v>
      </c>
      <c r="AU116" s="200" t="s">
        <v>83</v>
      </c>
      <c r="AV116" s="11" t="s">
        <v>83</v>
      </c>
      <c r="AW116" s="11" t="s">
        <v>37</v>
      </c>
      <c r="AX116" s="11" t="s">
        <v>74</v>
      </c>
      <c r="AY116" s="200" t="s">
        <v>124</v>
      </c>
    </row>
    <row r="117" spans="2:65" s="11" customFormat="1" ht="13.5">
      <c r="B117" s="191"/>
      <c r="D117" s="187" t="s">
        <v>135</v>
      </c>
      <c r="E117" s="200" t="s">
        <v>5</v>
      </c>
      <c r="F117" s="209" t="s">
        <v>175</v>
      </c>
      <c r="H117" s="210">
        <v>141.636</v>
      </c>
      <c r="I117" s="196"/>
      <c r="L117" s="191"/>
      <c r="M117" s="197"/>
      <c r="N117" s="198"/>
      <c r="O117" s="198"/>
      <c r="P117" s="198"/>
      <c r="Q117" s="198"/>
      <c r="R117" s="198"/>
      <c r="S117" s="198"/>
      <c r="T117" s="199"/>
      <c r="AT117" s="200" t="s">
        <v>135</v>
      </c>
      <c r="AU117" s="200" t="s">
        <v>83</v>
      </c>
      <c r="AV117" s="11" t="s">
        <v>83</v>
      </c>
      <c r="AW117" s="11" t="s">
        <v>37</v>
      </c>
      <c r="AX117" s="11" t="s">
        <v>74</v>
      </c>
      <c r="AY117" s="200" t="s">
        <v>124</v>
      </c>
    </row>
    <row r="118" spans="2:65" s="11" customFormat="1" ht="13.5">
      <c r="B118" s="191"/>
      <c r="D118" s="187" t="s">
        <v>135</v>
      </c>
      <c r="E118" s="200" t="s">
        <v>5</v>
      </c>
      <c r="F118" s="209" t="s">
        <v>176</v>
      </c>
      <c r="H118" s="210">
        <v>22.79</v>
      </c>
      <c r="I118" s="196"/>
      <c r="L118" s="191"/>
      <c r="M118" s="197"/>
      <c r="N118" s="198"/>
      <c r="O118" s="198"/>
      <c r="P118" s="198"/>
      <c r="Q118" s="198"/>
      <c r="R118" s="198"/>
      <c r="S118" s="198"/>
      <c r="T118" s="199"/>
      <c r="AT118" s="200" t="s">
        <v>135</v>
      </c>
      <c r="AU118" s="200" t="s">
        <v>83</v>
      </c>
      <c r="AV118" s="11" t="s">
        <v>83</v>
      </c>
      <c r="AW118" s="11" t="s">
        <v>37</v>
      </c>
      <c r="AX118" s="11" t="s">
        <v>74</v>
      </c>
      <c r="AY118" s="200" t="s">
        <v>124</v>
      </c>
    </row>
    <row r="119" spans="2:65" s="12" customFormat="1" ht="13.5">
      <c r="B119" s="201"/>
      <c r="D119" s="187" t="s">
        <v>135</v>
      </c>
      <c r="E119" s="202" t="s">
        <v>5</v>
      </c>
      <c r="F119" s="203" t="s">
        <v>150</v>
      </c>
      <c r="H119" s="204" t="s">
        <v>5</v>
      </c>
      <c r="I119" s="205"/>
      <c r="L119" s="201"/>
      <c r="M119" s="206"/>
      <c r="N119" s="207"/>
      <c r="O119" s="207"/>
      <c r="P119" s="207"/>
      <c r="Q119" s="207"/>
      <c r="R119" s="207"/>
      <c r="S119" s="207"/>
      <c r="T119" s="208"/>
      <c r="AT119" s="204" t="s">
        <v>135</v>
      </c>
      <c r="AU119" s="204" t="s">
        <v>83</v>
      </c>
      <c r="AV119" s="12" t="s">
        <v>24</v>
      </c>
      <c r="AW119" s="12" t="s">
        <v>37</v>
      </c>
      <c r="AX119" s="12" t="s">
        <v>74</v>
      </c>
      <c r="AY119" s="204" t="s">
        <v>124</v>
      </c>
    </row>
    <row r="120" spans="2:65" s="11" customFormat="1" ht="13.5">
      <c r="B120" s="191"/>
      <c r="D120" s="187" t="s">
        <v>135</v>
      </c>
      <c r="E120" s="200" t="s">
        <v>5</v>
      </c>
      <c r="F120" s="209" t="s">
        <v>177</v>
      </c>
      <c r="H120" s="210">
        <v>44.4</v>
      </c>
      <c r="I120" s="196"/>
      <c r="L120" s="191"/>
      <c r="M120" s="197"/>
      <c r="N120" s="198"/>
      <c r="O120" s="198"/>
      <c r="P120" s="198"/>
      <c r="Q120" s="198"/>
      <c r="R120" s="198"/>
      <c r="S120" s="198"/>
      <c r="T120" s="199"/>
      <c r="AT120" s="200" t="s">
        <v>135</v>
      </c>
      <c r="AU120" s="200" t="s">
        <v>83</v>
      </c>
      <c r="AV120" s="11" t="s">
        <v>83</v>
      </c>
      <c r="AW120" s="11" t="s">
        <v>37</v>
      </c>
      <c r="AX120" s="11" t="s">
        <v>74</v>
      </c>
      <c r="AY120" s="200" t="s">
        <v>124</v>
      </c>
    </row>
    <row r="121" spans="2:65" s="11" customFormat="1" ht="13.5">
      <c r="B121" s="191"/>
      <c r="D121" s="187" t="s">
        <v>135</v>
      </c>
      <c r="E121" s="200" t="s">
        <v>5</v>
      </c>
      <c r="F121" s="209" t="s">
        <v>178</v>
      </c>
      <c r="H121" s="210">
        <v>36.96</v>
      </c>
      <c r="I121" s="196"/>
      <c r="L121" s="191"/>
      <c r="M121" s="197"/>
      <c r="N121" s="198"/>
      <c r="O121" s="198"/>
      <c r="P121" s="198"/>
      <c r="Q121" s="198"/>
      <c r="R121" s="198"/>
      <c r="S121" s="198"/>
      <c r="T121" s="199"/>
      <c r="AT121" s="200" t="s">
        <v>135</v>
      </c>
      <c r="AU121" s="200" t="s">
        <v>83</v>
      </c>
      <c r="AV121" s="11" t="s">
        <v>83</v>
      </c>
      <c r="AW121" s="11" t="s">
        <v>37</v>
      </c>
      <c r="AX121" s="11" t="s">
        <v>74</v>
      </c>
      <c r="AY121" s="200" t="s">
        <v>124</v>
      </c>
    </row>
    <row r="122" spans="2:65" s="13" customFormat="1" ht="13.5">
      <c r="B122" s="211"/>
      <c r="D122" s="192" t="s">
        <v>135</v>
      </c>
      <c r="E122" s="212" t="s">
        <v>5</v>
      </c>
      <c r="F122" s="213" t="s">
        <v>153</v>
      </c>
      <c r="H122" s="214">
        <v>386.98399999999998</v>
      </c>
      <c r="I122" s="215"/>
      <c r="L122" s="211"/>
      <c r="M122" s="216"/>
      <c r="N122" s="217"/>
      <c r="O122" s="217"/>
      <c r="P122" s="217"/>
      <c r="Q122" s="217"/>
      <c r="R122" s="217"/>
      <c r="S122" s="217"/>
      <c r="T122" s="218"/>
      <c r="AT122" s="219" t="s">
        <v>135</v>
      </c>
      <c r="AU122" s="219" t="s">
        <v>83</v>
      </c>
      <c r="AV122" s="13" t="s">
        <v>131</v>
      </c>
      <c r="AW122" s="13" t="s">
        <v>37</v>
      </c>
      <c r="AX122" s="13" t="s">
        <v>24</v>
      </c>
      <c r="AY122" s="219" t="s">
        <v>124</v>
      </c>
    </row>
    <row r="123" spans="2:65" s="1" customFormat="1" ht="22.5" customHeight="1">
      <c r="B123" s="174"/>
      <c r="C123" s="175" t="s">
        <v>179</v>
      </c>
      <c r="D123" s="175" t="s">
        <v>126</v>
      </c>
      <c r="E123" s="176" t="s">
        <v>180</v>
      </c>
      <c r="F123" s="177" t="s">
        <v>181</v>
      </c>
      <c r="G123" s="178" t="s">
        <v>157</v>
      </c>
      <c r="H123" s="179">
        <v>386.98399999999998</v>
      </c>
      <c r="I123" s="180"/>
      <c r="J123" s="181">
        <f>ROUND(I123*H123,2)</f>
        <v>0</v>
      </c>
      <c r="K123" s="177" t="s">
        <v>130</v>
      </c>
      <c r="L123" s="41"/>
      <c r="M123" s="182" t="s">
        <v>5</v>
      </c>
      <c r="N123" s="183" t="s">
        <v>45</v>
      </c>
      <c r="O123" s="42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AR123" s="24" t="s">
        <v>131</v>
      </c>
      <c r="AT123" s="24" t="s">
        <v>126</v>
      </c>
      <c r="AU123" s="24" t="s">
        <v>83</v>
      </c>
      <c r="AY123" s="24" t="s">
        <v>124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24" t="s">
        <v>24</v>
      </c>
      <c r="BK123" s="186">
        <f>ROUND(I123*H123,2)</f>
        <v>0</v>
      </c>
      <c r="BL123" s="24" t="s">
        <v>131</v>
      </c>
      <c r="BM123" s="24" t="s">
        <v>182</v>
      </c>
    </row>
    <row r="124" spans="2:65" s="1" customFormat="1" ht="27">
      <c r="B124" s="41"/>
      <c r="D124" s="192" t="s">
        <v>133</v>
      </c>
      <c r="F124" s="220" t="s">
        <v>183</v>
      </c>
      <c r="I124" s="189"/>
      <c r="L124" s="41"/>
      <c r="M124" s="190"/>
      <c r="N124" s="42"/>
      <c r="O124" s="42"/>
      <c r="P124" s="42"/>
      <c r="Q124" s="42"/>
      <c r="R124" s="42"/>
      <c r="S124" s="42"/>
      <c r="T124" s="70"/>
      <c r="AT124" s="24" t="s">
        <v>133</v>
      </c>
      <c r="AU124" s="24" t="s">
        <v>83</v>
      </c>
    </row>
    <row r="125" spans="2:65" s="1" customFormat="1" ht="22.5" customHeight="1">
      <c r="B125" s="174"/>
      <c r="C125" s="175" t="s">
        <v>184</v>
      </c>
      <c r="D125" s="175" t="s">
        <v>126</v>
      </c>
      <c r="E125" s="176" t="s">
        <v>185</v>
      </c>
      <c r="F125" s="177" t="s">
        <v>186</v>
      </c>
      <c r="G125" s="178" t="s">
        <v>129</v>
      </c>
      <c r="H125" s="179">
        <v>390.29</v>
      </c>
      <c r="I125" s="180"/>
      <c r="J125" s="181">
        <f>ROUND(I125*H125,2)</f>
        <v>0</v>
      </c>
      <c r="K125" s="177" t="s">
        <v>130</v>
      </c>
      <c r="L125" s="41"/>
      <c r="M125" s="182" t="s">
        <v>5</v>
      </c>
      <c r="N125" s="183" t="s">
        <v>45</v>
      </c>
      <c r="O125" s="42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AR125" s="24" t="s">
        <v>131</v>
      </c>
      <c r="AT125" s="24" t="s">
        <v>126</v>
      </c>
      <c r="AU125" s="24" t="s">
        <v>83</v>
      </c>
      <c r="AY125" s="24" t="s">
        <v>124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4" t="s">
        <v>24</v>
      </c>
      <c r="BK125" s="186">
        <f>ROUND(I125*H125,2)</f>
        <v>0</v>
      </c>
      <c r="BL125" s="24" t="s">
        <v>131</v>
      </c>
      <c r="BM125" s="24" t="s">
        <v>187</v>
      </c>
    </row>
    <row r="126" spans="2:65" s="1" customFormat="1" ht="40.5">
      <c r="B126" s="41"/>
      <c r="D126" s="187" t="s">
        <v>133</v>
      </c>
      <c r="F126" s="188" t="s">
        <v>188</v>
      </c>
      <c r="I126" s="189"/>
      <c r="L126" s="41"/>
      <c r="M126" s="190"/>
      <c r="N126" s="42"/>
      <c r="O126" s="42"/>
      <c r="P126" s="42"/>
      <c r="Q126" s="42"/>
      <c r="R126" s="42"/>
      <c r="S126" s="42"/>
      <c r="T126" s="70"/>
      <c r="AT126" s="24" t="s">
        <v>133</v>
      </c>
      <c r="AU126" s="24" t="s">
        <v>83</v>
      </c>
    </row>
    <row r="127" spans="2:65" s="11" customFormat="1" ht="13.5">
      <c r="B127" s="191"/>
      <c r="D127" s="192" t="s">
        <v>135</v>
      </c>
      <c r="E127" s="193" t="s">
        <v>5</v>
      </c>
      <c r="F127" s="194" t="s">
        <v>189</v>
      </c>
      <c r="H127" s="195">
        <v>390.29</v>
      </c>
      <c r="I127" s="196"/>
      <c r="L127" s="191"/>
      <c r="M127" s="197"/>
      <c r="N127" s="198"/>
      <c r="O127" s="198"/>
      <c r="P127" s="198"/>
      <c r="Q127" s="198"/>
      <c r="R127" s="198"/>
      <c r="S127" s="198"/>
      <c r="T127" s="199"/>
      <c r="AT127" s="200" t="s">
        <v>135</v>
      </c>
      <c r="AU127" s="200" t="s">
        <v>83</v>
      </c>
      <c r="AV127" s="11" t="s">
        <v>83</v>
      </c>
      <c r="AW127" s="11" t="s">
        <v>37</v>
      </c>
      <c r="AX127" s="11" t="s">
        <v>24</v>
      </c>
      <c r="AY127" s="200" t="s">
        <v>124</v>
      </c>
    </row>
    <row r="128" spans="2:65" s="1" customFormat="1" ht="22.5" customHeight="1">
      <c r="B128" s="174"/>
      <c r="C128" s="175" t="s">
        <v>190</v>
      </c>
      <c r="D128" s="175" t="s">
        <v>126</v>
      </c>
      <c r="E128" s="176" t="s">
        <v>191</v>
      </c>
      <c r="F128" s="177" t="s">
        <v>192</v>
      </c>
      <c r="G128" s="178" t="s">
        <v>129</v>
      </c>
      <c r="H128" s="179">
        <v>632.74300000000005</v>
      </c>
      <c r="I128" s="180"/>
      <c r="J128" s="181">
        <f>ROUND(I128*H128,2)</f>
        <v>0</v>
      </c>
      <c r="K128" s="177" t="s">
        <v>130</v>
      </c>
      <c r="L128" s="41"/>
      <c r="M128" s="182" t="s">
        <v>5</v>
      </c>
      <c r="N128" s="183" t="s">
        <v>45</v>
      </c>
      <c r="O128" s="42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AR128" s="24" t="s">
        <v>131</v>
      </c>
      <c r="AT128" s="24" t="s">
        <v>126</v>
      </c>
      <c r="AU128" s="24" t="s">
        <v>83</v>
      </c>
      <c r="AY128" s="24" t="s">
        <v>124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4" t="s">
        <v>24</v>
      </c>
      <c r="BK128" s="186">
        <f>ROUND(I128*H128,2)</f>
        <v>0</v>
      </c>
      <c r="BL128" s="24" t="s">
        <v>131</v>
      </c>
      <c r="BM128" s="24" t="s">
        <v>193</v>
      </c>
    </row>
    <row r="129" spans="2:65" s="1" customFormat="1" ht="40.5">
      <c r="B129" s="41"/>
      <c r="D129" s="187" t="s">
        <v>133</v>
      </c>
      <c r="F129" s="188" t="s">
        <v>194</v>
      </c>
      <c r="I129" s="189"/>
      <c r="L129" s="41"/>
      <c r="M129" s="190"/>
      <c r="N129" s="42"/>
      <c r="O129" s="42"/>
      <c r="P129" s="42"/>
      <c r="Q129" s="42"/>
      <c r="R129" s="42"/>
      <c r="S129" s="42"/>
      <c r="T129" s="70"/>
      <c r="AT129" s="24" t="s">
        <v>133</v>
      </c>
      <c r="AU129" s="24" t="s">
        <v>83</v>
      </c>
    </row>
    <row r="130" spans="2:65" s="12" customFormat="1" ht="13.5">
      <c r="B130" s="201"/>
      <c r="D130" s="187" t="s">
        <v>135</v>
      </c>
      <c r="E130" s="202" t="s">
        <v>5</v>
      </c>
      <c r="F130" s="203" t="s">
        <v>195</v>
      </c>
      <c r="H130" s="204" t="s">
        <v>5</v>
      </c>
      <c r="I130" s="205"/>
      <c r="L130" s="201"/>
      <c r="M130" s="206"/>
      <c r="N130" s="207"/>
      <c r="O130" s="207"/>
      <c r="P130" s="207"/>
      <c r="Q130" s="207"/>
      <c r="R130" s="207"/>
      <c r="S130" s="207"/>
      <c r="T130" s="208"/>
      <c r="AT130" s="204" t="s">
        <v>135</v>
      </c>
      <c r="AU130" s="204" t="s">
        <v>83</v>
      </c>
      <c r="AV130" s="12" t="s">
        <v>24</v>
      </c>
      <c r="AW130" s="12" t="s">
        <v>37</v>
      </c>
      <c r="AX130" s="12" t="s">
        <v>74</v>
      </c>
      <c r="AY130" s="204" t="s">
        <v>124</v>
      </c>
    </row>
    <row r="131" spans="2:65" s="11" customFormat="1" ht="13.5">
      <c r="B131" s="191"/>
      <c r="D131" s="187" t="s">
        <v>135</v>
      </c>
      <c r="E131" s="200" t="s">
        <v>5</v>
      </c>
      <c r="F131" s="209" t="s">
        <v>196</v>
      </c>
      <c r="H131" s="210">
        <v>46.73</v>
      </c>
      <c r="I131" s="196"/>
      <c r="L131" s="191"/>
      <c r="M131" s="197"/>
      <c r="N131" s="198"/>
      <c r="O131" s="198"/>
      <c r="P131" s="198"/>
      <c r="Q131" s="198"/>
      <c r="R131" s="198"/>
      <c r="S131" s="198"/>
      <c r="T131" s="199"/>
      <c r="AT131" s="200" t="s">
        <v>135</v>
      </c>
      <c r="AU131" s="200" t="s">
        <v>83</v>
      </c>
      <c r="AV131" s="11" t="s">
        <v>83</v>
      </c>
      <c r="AW131" s="11" t="s">
        <v>37</v>
      </c>
      <c r="AX131" s="11" t="s">
        <v>74</v>
      </c>
      <c r="AY131" s="200" t="s">
        <v>124</v>
      </c>
    </row>
    <row r="132" spans="2:65" s="12" customFormat="1" ht="13.5">
      <c r="B132" s="201"/>
      <c r="D132" s="187" t="s">
        <v>135</v>
      </c>
      <c r="E132" s="202" t="s">
        <v>5</v>
      </c>
      <c r="F132" s="203" t="s">
        <v>197</v>
      </c>
      <c r="H132" s="204" t="s">
        <v>5</v>
      </c>
      <c r="I132" s="205"/>
      <c r="L132" s="201"/>
      <c r="M132" s="206"/>
      <c r="N132" s="207"/>
      <c r="O132" s="207"/>
      <c r="P132" s="207"/>
      <c r="Q132" s="207"/>
      <c r="R132" s="207"/>
      <c r="S132" s="207"/>
      <c r="T132" s="208"/>
      <c r="AT132" s="204" t="s">
        <v>135</v>
      </c>
      <c r="AU132" s="204" t="s">
        <v>83</v>
      </c>
      <c r="AV132" s="12" t="s">
        <v>24</v>
      </c>
      <c r="AW132" s="12" t="s">
        <v>37</v>
      </c>
      <c r="AX132" s="12" t="s">
        <v>74</v>
      </c>
      <c r="AY132" s="204" t="s">
        <v>124</v>
      </c>
    </row>
    <row r="133" spans="2:65" s="11" customFormat="1" ht="13.5">
      <c r="B133" s="191"/>
      <c r="D133" s="187" t="s">
        <v>135</v>
      </c>
      <c r="E133" s="200" t="s">
        <v>5</v>
      </c>
      <c r="F133" s="209" t="s">
        <v>198</v>
      </c>
      <c r="H133" s="210">
        <v>464.30399999999997</v>
      </c>
      <c r="I133" s="196"/>
      <c r="L133" s="191"/>
      <c r="M133" s="197"/>
      <c r="N133" s="198"/>
      <c r="O133" s="198"/>
      <c r="P133" s="198"/>
      <c r="Q133" s="198"/>
      <c r="R133" s="198"/>
      <c r="S133" s="198"/>
      <c r="T133" s="199"/>
      <c r="AT133" s="200" t="s">
        <v>135</v>
      </c>
      <c r="AU133" s="200" t="s">
        <v>83</v>
      </c>
      <c r="AV133" s="11" t="s">
        <v>83</v>
      </c>
      <c r="AW133" s="11" t="s">
        <v>37</v>
      </c>
      <c r="AX133" s="11" t="s">
        <v>74</v>
      </c>
      <c r="AY133" s="200" t="s">
        <v>124</v>
      </c>
    </row>
    <row r="134" spans="2:65" s="12" customFormat="1" ht="13.5">
      <c r="B134" s="201"/>
      <c r="D134" s="187" t="s">
        <v>135</v>
      </c>
      <c r="E134" s="202" t="s">
        <v>5</v>
      </c>
      <c r="F134" s="203" t="s">
        <v>199</v>
      </c>
      <c r="H134" s="204" t="s">
        <v>5</v>
      </c>
      <c r="I134" s="205"/>
      <c r="L134" s="201"/>
      <c r="M134" s="206"/>
      <c r="N134" s="207"/>
      <c r="O134" s="207"/>
      <c r="P134" s="207"/>
      <c r="Q134" s="207"/>
      <c r="R134" s="207"/>
      <c r="S134" s="207"/>
      <c r="T134" s="208"/>
      <c r="AT134" s="204" t="s">
        <v>135</v>
      </c>
      <c r="AU134" s="204" t="s">
        <v>83</v>
      </c>
      <c r="AV134" s="12" t="s">
        <v>24</v>
      </c>
      <c r="AW134" s="12" t="s">
        <v>37</v>
      </c>
      <c r="AX134" s="12" t="s">
        <v>74</v>
      </c>
      <c r="AY134" s="204" t="s">
        <v>124</v>
      </c>
    </row>
    <row r="135" spans="2:65" s="11" customFormat="1" ht="13.5">
      <c r="B135" s="191"/>
      <c r="D135" s="187" t="s">
        <v>135</v>
      </c>
      <c r="E135" s="200" t="s">
        <v>5</v>
      </c>
      <c r="F135" s="209" t="s">
        <v>200</v>
      </c>
      <c r="H135" s="210">
        <v>93.534000000000006</v>
      </c>
      <c r="I135" s="196"/>
      <c r="L135" s="191"/>
      <c r="M135" s="197"/>
      <c r="N135" s="198"/>
      <c r="O135" s="198"/>
      <c r="P135" s="198"/>
      <c r="Q135" s="198"/>
      <c r="R135" s="198"/>
      <c r="S135" s="198"/>
      <c r="T135" s="199"/>
      <c r="AT135" s="200" t="s">
        <v>135</v>
      </c>
      <c r="AU135" s="200" t="s">
        <v>83</v>
      </c>
      <c r="AV135" s="11" t="s">
        <v>83</v>
      </c>
      <c r="AW135" s="11" t="s">
        <v>37</v>
      </c>
      <c r="AX135" s="11" t="s">
        <v>74</v>
      </c>
      <c r="AY135" s="200" t="s">
        <v>124</v>
      </c>
    </row>
    <row r="136" spans="2:65" s="11" customFormat="1" ht="13.5">
      <c r="B136" s="191"/>
      <c r="D136" s="187" t="s">
        <v>135</v>
      </c>
      <c r="E136" s="200" t="s">
        <v>5</v>
      </c>
      <c r="F136" s="209" t="s">
        <v>201</v>
      </c>
      <c r="H136" s="210">
        <v>28.175000000000001</v>
      </c>
      <c r="I136" s="196"/>
      <c r="L136" s="191"/>
      <c r="M136" s="197"/>
      <c r="N136" s="198"/>
      <c r="O136" s="198"/>
      <c r="P136" s="198"/>
      <c r="Q136" s="198"/>
      <c r="R136" s="198"/>
      <c r="S136" s="198"/>
      <c r="T136" s="199"/>
      <c r="AT136" s="200" t="s">
        <v>135</v>
      </c>
      <c r="AU136" s="200" t="s">
        <v>83</v>
      </c>
      <c r="AV136" s="11" t="s">
        <v>83</v>
      </c>
      <c r="AW136" s="11" t="s">
        <v>37</v>
      </c>
      <c r="AX136" s="11" t="s">
        <v>74</v>
      </c>
      <c r="AY136" s="200" t="s">
        <v>124</v>
      </c>
    </row>
    <row r="137" spans="2:65" s="13" customFormat="1" ht="13.5">
      <c r="B137" s="211"/>
      <c r="D137" s="192" t="s">
        <v>135</v>
      </c>
      <c r="E137" s="212" t="s">
        <v>5</v>
      </c>
      <c r="F137" s="213" t="s">
        <v>153</v>
      </c>
      <c r="H137" s="214">
        <v>632.74300000000005</v>
      </c>
      <c r="I137" s="215"/>
      <c r="L137" s="211"/>
      <c r="M137" s="216"/>
      <c r="N137" s="217"/>
      <c r="O137" s="217"/>
      <c r="P137" s="217"/>
      <c r="Q137" s="217"/>
      <c r="R137" s="217"/>
      <c r="S137" s="217"/>
      <c r="T137" s="218"/>
      <c r="AT137" s="219" t="s">
        <v>135</v>
      </c>
      <c r="AU137" s="219" t="s">
        <v>83</v>
      </c>
      <c r="AV137" s="13" t="s">
        <v>131</v>
      </c>
      <c r="AW137" s="13" t="s">
        <v>37</v>
      </c>
      <c r="AX137" s="13" t="s">
        <v>24</v>
      </c>
      <c r="AY137" s="219" t="s">
        <v>124</v>
      </c>
    </row>
    <row r="138" spans="2:65" s="1" customFormat="1" ht="22.5" customHeight="1">
      <c r="B138" s="174"/>
      <c r="C138" s="175" t="s">
        <v>202</v>
      </c>
      <c r="D138" s="175" t="s">
        <v>126</v>
      </c>
      <c r="E138" s="176" t="s">
        <v>203</v>
      </c>
      <c r="F138" s="177" t="s">
        <v>204</v>
      </c>
      <c r="G138" s="178" t="s">
        <v>129</v>
      </c>
      <c r="H138" s="179">
        <v>377.226</v>
      </c>
      <c r="I138" s="180"/>
      <c r="J138" s="181">
        <f>ROUND(I138*H138,2)</f>
        <v>0</v>
      </c>
      <c r="K138" s="177" t="s">
        <v>130</v>
      </c>
      <c r="L138" s="41"/>
      <c r="M138" s="182" t="s">
        <v>5</v>
      </c>
      <c r="N138" s="183" t="s">
        <v>45</v>
      </c>
      <c r="O138" s="42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AR138" s="24" t="s">
        <v>131</v>
      </c>
      <c r="AT138" s="24" t="s">
        <v>126</v>
      </c>
      <c r="AU138" s="24" t="s">
        <v>83</v>
      </c>
      <c r="AY138" s="24" t="s">
        <v>124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24" t="s">
        <v>24</v>
      </c>
      <c r="BK138" s="186">
        <f>ROUND(I138*H138,2)</f>
        <v>0</v>
      </c>
      <c r="BL138" s="24" t="s">
        <v>131</v>
      </c>
      <c r="BM138" s="24" t="s">
        <v>205</v>
      </c>
    </row>
    <row r="139" spans="2:65" s="1" customFormat="1" ht="27">
      <c r="B139" s="41"/>
      <c r="D139" s="187" t="s">
        <v>133</v>
      </c>
      <c r="F139" s="188" t="s">
        <v>206</v>
      </c>
      <c r="I139" s="189"/>
      <c r="L139" s="41"/>
      <c r="M139" s="190"/>
      <c r="N139" s="42"/>
      <c r="O139" s="42"/>
      <c r="P139" s="42"/>
      <c r="Q139" s="42"/>
      <c r="R139" s="42"/>
      <c r="S139" s="42"/>
      <c r="T139" s="70"/>
      <c r="AT139" s="24" t="s">
        <v>133</v>
      </c>
      <c r="AU139" s="24" t="s">
        <v>83</v>
      </c>
    </row>
    <row r="140" spans="2:65" s="12" customFormat="1" ht="13.5">
      <c r="B140" s="201"/>
      <c r="D140" s="187" t="s">
        <v>135</v>
      </c>
      <c r="E140" s="202" t="s">
        <v>5</v>
      </c>
      <c r="F140" s="203" t="s">
        <v>207</v>
      </c>
      <c r="H140" s="204" t="s">
        <v>5</v>
      </c>
      <c r="I140" s="205"/>
      <c r="L140" s="201"/>
      <c r="M140" s="206"/>
      <c r="N140" s="207"/>
      <c r="O140" s="207"/>
      <c r="P140" s="207"/>
      <c r="Q140" s="207"/>
      <c r="R140" s="207"/>
      <c r="S140" s="207"/>
      <c r="T140" s="208"/>
      <c r="AT140" s="204" t="s">
        <v>135</v>
      </c>
      <c r="AU140" s="204" t="s">
        <v>83</v>
      </c>
      <c r="AV140" s="12" t="s">
        <v>24</v>
      </c>
      <c r="AW140" s="12" t="s">
        <v>37</v>
      </c>
      <c r="AX140" s="12" t="s">
        <v>74</v>
      </c>
      <c r="AY140" s="204" t="s">
        <v>124</v>
      </c>
    </row>
    <row r="141" spans="2:65" s="11" customFormat="1" ht="13.5">
      <c r="B141" s="191"/>
      <c r="D141" s="187" t="s">
        <v>135</v>
      </c>
      <c r="E141" s="200" t="s">
        <v>5</v>
      </c>
      <c r="F141" s="209" t="s">
        <v>208</v>
      </c>
      <c r="H141" s="210">
        <v>23.364999999999998</v>
      </c>
      <c r="I141" s="196"/>
      <c r="L141" s="191"/>
      <c r="M141" s="197"/>
      <c r="N141" s="198"/>
      <c r="O141" s="198"/>
      <c r="P141" s="198"/>
      <c r="Q141" s="198"/>
      <c r="R141" s="198"/>
      <c r="S141" s="198"/>
      <c r="T141" s="199"/>
      <c r="AT141" s="200" t="s">
        <v>135</v>
      </c>
      <c r="AU141" s="200" t="s">
        <v>83</v>
      </c>
      <c r="AV141" s="11" t="s">
        <v>83</v>
      </c>
      <c r="AW141" s="11" t="s">
        <v>37</v>
      </c>
      <c r="AX141" s="11" t="s">
        <v>74</v>
      </c>
      <c r="AY141" s="200" t="s">
        <v>124</v>
      </c>
    </row>
    <row r="142" spans="2:65" s="12" customFormat="1" ht="13.5">
      <c r="B142" s="201"/>
      <c r="D142" s="187" t="s">
        <v>135</v>
      </c>
      <c r="E142" s="202" t="s">
        <v>5</v>
      </c>
      <c r="F142" s="203" t="s">
        <v>209</v>
      </c>
      <c r="H142" s="204" t="s">
        <v>5</v>
      </c>
      <c r="I142" s="205"/>
      <c r="L142" s="201"/>
      <c r="M142" s="206"/>
      <c r="N142" s="207"/>
      <c r="O142" s="207"/>
      <c r="P142" s="207"/>
      <c r="Q142" s="207"/>
      <c r="R142" s="207"/>
      <c r="S142" s="207"/>
      <c r="T142" s="208"/>
      <c r="AT142" s="204" t="s">
        <v>135</v>
      </c>
      <c r="AU142" s="204" t="s">
        <v>83</v>
      </c>
      <c r="AV142" s="12" t="s">
        <v>24</v>
      </c>
      <c r="AW142" s="12" t="s">
        <v>37</v>
      </c>
      <c r="AX142" s="12" t="s">
        <v>74</v>
      </c>
      <c r="AY142" s="204" t="s">
        <v>124</v>
      </c>
    </row>
    <row r="143" spans="2:65" s="11" customFormat="1" ht="13.5">
      <c r="B143" s="191"/>
      <c r="D143" s="187" t="s">
        <v>135</v>
      </c>
      <c r="E143" s="200" t="s">
        <v>5</v>
      </c>
      <c r="F143" s="209" t="s">
        <v>210</v>
      </c>
      <c r="H143" s="210">
        <v>232.15199999999999</v>
      </c>
      <c r="I143" s="196"/>
      <c r="L143" s="191"/>
      <c r="M143" s="197"/>
      <c r="N143" s="198"/>
      <c r="O143" s="198"/>
      <c r="P143" s="198"/>
      <c r="Q143" s="198"/>
      <c r="R143" s="198"/>
      <c r="S143" s="198"/>
      <c r="T143" s="199"/>
      <c r="AT143" s="200" t="s">
        <v>135</v>
      </c>
      <c r="AU143" s="200" t="s">
        <v>83</v>
      </c>
      <c r="AV143" s="11" t="s">
        <v>83</v>
      </c>
      <c r="AW143" s="11" t="s">
        <v>37</v>
      </c>
      <c r="AX143" s="11" t="s">
        <v>74</v>
      </c>
      <c r="AY143" s="200" t="s">
        <v>124</v>
      </c>
    </row>
    <row r="144" spans="2:65" s="12" customFormat="1" ht="13.5">
      <c r="B144" s="201"/>
      <c r="D144" s="187" t="s">
        <v>135</v>
      </c>
      <c r="E144" s="202" t="s">
        <v>5</v>
      </c>
      <c r="F144" s="203" t="s">
        <v>199</v>
      </c>
      <c r="H144" s="204" t="s">
        <v>5</v>
      </c>
      <c r="I144" s="205"/>
      <c r="L144" s="201"/>
      <c r="M144" s="206"/>
      <c r="N144" s="207"/>
      <c r="O144" s="207"/>
      <c r="P144" s="207"/>
      <c r="Q144" s="207"/>
      <c r="R144" s="207"/>
      <c r="S144" s="207"/>
      <c r="T144" s="208"/>
      <c r="AT144" s="204" t="s">
        <v>135</v>
      </c>
      <c r="AU144" s="204" t="s">
        <v>83</v>
      </c>
      <c r="AV144" s="12" t="s">
        <v>24</v>
      </c>
      <c r="AW144" s="12" t="s">
        <v>37</v>
      </c>
      <c r="AX144" s="12" t="s">
        <v>74</v>
      </c>
      <c r="AY144" s="204" t="s">
        <v>124</v>
      </c>
    </row>
    <row r="145" spans="2:65" s="11" customFormat="1" ht="13.5">
      <c r="B145" s="191"/>
      <c r="D145" s="187" t="s">
        <v>135</v>
      </c>
      <c r="E145" s="200" t="s">
        <v>5</v>
      </c>
      <c r="F145" s="209" t="s">
        <v>200</v>
      </c>
      <c r="H145" s="210">
        <v>93.534000000000006</v>
      </c>
      <c r="I145" s="196"/>
      <c r="L145" s="191"/>
      <c r="M145" s="197"/>
      <c r="N145" s="198"/>
      <c r="O145" s="198"/>
      <c r="P145" s="198"/>
      <c r="Q145" s="198"/>
      <c r="R145" s="198"/>
      <c r="S145" s="198"/>
      <c r="T145" s="199"/>
      <c r="AT145" s="200" t="s">
        <v>135</v>
      </c>
      <c r="AU145" s="200" t="s">
        <v>83</v>
      </c>
      <c r="AV145" s="11" t="s">
        <v>83</v>
      </c>
      <c r="AW145" s="11" t="s">
        <v>37</v>
      </c>
      <c r="AX145" s="11" t="s">
        <v>74</v>
      </c>
      <c r="AY145" s="200" t="s">
        <v>124</v>
      </c>
    </row>
    <row r="146" spans="2:65" s="11" customFormat="1" ht="13.5">
      <c r="B146" s="191"/>
      <c r="D146" s="187" t="s">
        <v>135</v>
      </c>
      <c r="E146" s="200" t="s">
        <v>5</v>
      </c>
      <c r="F146" s="209" t="s">
        <v>201</v>
      </c>
      <c r="H146" s="210">
        <v>28.175000000000001</v>
      </c>
      <c r="I146" s="196"/>
      <c r="L146" s="191"/>
      <c r="M146" s="197"/>
      <c r="N146" s="198"/>
      <c r="O146" s="198"/>
      <c r="P146" s="198"/>
      <c r="Q146" s="198"/>
      <c r="R146" s="198"/>
      <c r="S146" s="198"/>
      <c r="T146" s="199"/>
      <c r="AT146" s="200" t="s">
        <v>135</v>
      </c>
      <c r="AU146" s="200" t="s">
        <v>83</v>
      </c>
      <c r="AV146" s="11" t="s">
        <v>83</v>
      </c>
      <c r="AW146" s="11" t="s">
        <v>37</v>
      </c>
      <c r="AX146" s="11" t="s">
        <v>74</v>
      </c>
      <c r="AY146" s="200" t="s">
        <v>124</v>
      </c>
    </row>
    <row r="147" spans="2:65" s="13" customFormat="1" ht="13.5">
      <c r="B147" s="211"/>
      <c r="D147" s="192" t="s">
        <v>135</v>
      </c>
      <c r="E147" s="212" t="s">
        <v>5</v>
      </c>
      <c r="F147" s="213" t="s">
        <v>153</v>
      </c>
      <c r="H147" s="214">
        <v>377.226</v>
      </c>
      <c r="I147" s="215"/>
      <c r="L147" s="211"/>
      <c r="M147" s="216"/>
      <c r="N147" s="217"/>
      <c r="O147" s="217"/>
      <c r="P147" s="217"/>
      <c r="Q147" s="217"/>
      <c r="R147" s="217"/>
      <c r="S147" s="217"/>
      <c r="T147" s="218"/>
      <c r="AT147" s="219" t="s">
        <v>135</v>
      </c>
      <c r="AU147" s="219" t="s">
        <v>83</v>
      </c>
      <c r="AV147" s="13" t="s">
        <v>131</v>
      </c>
      <c r="AW147" s="13" t="s">
        <v>37</v>
      </c>
      <c r="AX147" s="13" t="s">
        <v>24</v>
      </c>
      <c r="AY147" s="219" t="s">
        <v>124</v>
      </c>
    </row>
    <row r="148" spans="2:65" s="1" customFormat="1" ht="22.5" customHeight="1">
      <c r="B148" s="174"/>
      <c r="C148" s="175" t="s">
        <v>211</v>
      </c>
      <c r="D148" s="175" t="s">
        <v>126</v>
      </c>
      <c r="E148" s="176" t="s">
        <v>212</v>
      </c>
      <c r="F148" s="177" t="s">
        <v>213</v>
      </c>
      <c r="G148" s="178" t="s">
        <v>129</v>
      </c>
      <c r="H148" s="179">
        <v>158.13800000000001</v>
      </c>
      <c r="I148" s="180"/>
      <c r="J148" s="181">
        <f>ROUND(I148*H148,2)</f>
        <v>0</v>
      </c>
      <c r="K148" s="177" t="s">
        <v>130</v>
      </c>
      <c r="L148" s="41"/>
      <c r="M148" s="182" t="s">
        <v>5</v>
      </c>
      <c r="N148" s="183" t="s">
        <v>45</v>
      </c>
      <c r="O148" s="42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AR148" s="24" t="s">
        <v>131</v>
      </c>
      <c r="AT148" s="24" t="s">
        <v>126</v>
      </c>
      <c r="AU148" s="24" t="s">
        <v>83</v>
      </c>
      <c r="AY148" s="24" t="s">
        <v>124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24" t="s">
        <v>24</v>
      </c>
      <c r="BK148" s="186">
        <f>ROUND(I148*H148,2)</f>
        <v>0</v>
      </c>
      <c r="BL148" s="24" t="s">
        <v>131</v>
      </c>
      <c r="BM148" s="24" t="s">
        <v>214</v>
      </c>
    </row>
    <row r="149" spans="2:65" s="1" customFormat="1" ht="40.5">
      <c r="B149" s="41"/>
      <c r="D149" s="187" t="s">
        <v>133</v>
      </c>
      <c r="F149" s="188" t="s">
        <v>215</v>
      </c>
      <c r="I149" s="189"/>
      <c r="L149" s="41"/>
      <c r="M149" s="190"/>
      <c r="N149" s="42"/>
      <c r="O149" s="42"/>
      <c r="P149" s="42"/>
      <c r="Q149" s="42"/>
      <c r="R149" s="42"/>
      <c r="S149" s="42"/>
      <c r="T149" s="70"/>
      <c r="AT149" s="24" t="s">
        <v>133</v>
      </c>
      <c r="AU149" s="24" t="s">
        <v>83</v>
      </c>
    </row>
    <row r="150" spans="2:65" s="11" customFormat="1" ht="13.5">
      <c r="B150" s="191"/>
      <c r="D150" s="187" t="s">
        <v>135</v>
      </c>
      <c r="E150" s="200" t="s">
        <v>5</v>
      </c>
      <c r="F150" s="209" t="s">
        <v>216</v>
      </c>
      <c r="H150" s="210">
        <v>390.29</v>
      </c>
      <c r="I150" s="196"/>
      <c r="L150" s="191"/>
      <c r="M150" s="197"/>
      <c r="N150" s="198"/>
      <c r="O150" s="198"/>
      <c r="P150" s="198"/>
      <c r="Q150" s="198"/>
      <c r="R150" s="198"/>
      <c r="S150" s="198"/>
      <c r="T150" s="199"/>
      <c r="AT150" s="200" t="s">
        <v>135</v>
      </c>
      <c r="AU150" s="200" t="s">
        <v>83</v>
      </c>
      <c r="AV150" s="11" t="s">
        <v>83</v>
      </c>
      <c r="AW150" s="11" t="s">
        <v>37</v>
      </c>
      <c r="AX150" s="11" t="s">
        <v>74</v>
      </c>
      <c r="AY150" s="200" t="s">
        <v>124</v>
      </c>
    </row>
    <row r="151" spans="2:65" s="11" customFormat="1" ht="13.5">
      <c r="B151" s="191"/>
      <c r="D151" s="187" t="s">
        <v>135</v>
      </c>
      <c r="E151" s="200" t="s">
        <v>5</v>
      </c>
      <c r="F151" s="209" t="s">
        <v>217</v>
      </c>
      <c r="H151" s="210">
        <v>-232.15199999999999</v>
      </c>
      <c r="I151" s="196"/>
      <c r="L151" s="191"/>
      <c r="M151" s="197"/>
      <c r="N151" s="198"/>
      <c r="O151" s="198"/>
      <c r="P151" s="198"/>
      <c r="Q151" s="198"/>
      <c r="R151" s="198"/>
      <c r="S151" s="198"/>
      <c r="T151" s="199"/>
      <c r="AT151" s="200" t="s">
        <v>135</v>
      </c>
      <c r="AU151" s="200" t="s">
        <v>83</v>
      </c>
      <c r="AV151" s="11" t="s">
        <v>83</v>
      </c>
      <c r="AW151" s="11" t="s">
        <v>37</v>
      </c>
      <c r="AX151" s="11" t="s">
        <v>74</v>
      </c>
      <c r="AY151" s="200" t="s">
        <v>124</v>
      </c>
    </row>
    <row r="152" spans="2:65" s="13" customFormat="1" ht="13.5">
      <c r="B152" s="211"/>
      <c r="D152" s="192" t="s">
        <v>135</v>
      </c>
      <c r="E152" s="212" t="s">
        <v>5</v>
      </c>
      <c r="F152" s="213" t="s">
        <v>153</v>
      </c>
      <c r="H152" s="214">
        <v>158.13800000000001</v>
      </c>
      <c r="I152" s="215"/>
      <c r="L152" s="211"/>
      <c r="M152" s="216"/>
      <c r="N152" s="217"/>
      <c r="O152" s="217"/>
      <c r="P152" s="217"/>
      <c r="Q152" s="217"/>
      <c r="R152" s="217"/>
      <c r="S152" s="217"/>
      <c r="T152" s="218"/>
      <c r="AT152" s="219" t="s">
        <v>135</v>
      </c>
      <c r="AU152" s="219" t="s">
        <v>83</v>
      </c>
      <c r="AV152" s="13" t="s">
        <v>131</v>
      </c>
      <c r="AW152" s="13" t="s">
        <v>37</v>
      </c>
      <c r="AX152" s="13" t="s">
        <v>24</v>
      </c>
      <c r="AY152" s="219" t="s">
        <v>124</v>
      </c>
    </row>
    <row r="153" spans="2:65" s="1" customFormat="1" ht="31.5" customHeight="1">
      <c r="B153" s="174"/>
      <c r="C153" s="175" t="s">
        <v>218</v>
      </c>
      <c r="D153" s="175" t="s">
        <v>126</v>
      </c>
      <c r="E153" s="176" t="s">
        <v>219</v>
      </c>
      <c r="F153" s="177" t="s">
        <v>220</v>
      </c>
      <c r="G153" s="178" t="s">
        <v>129</v>
      </c>
      <c r="H153" s="179">
        <v>790.69</v>
      </c>
      <c r="I153" s="180"/>
      <c r="J153" s="181">
        <f>ROUND(I153*H153,2)</f>
        <v>0</v>
      </c>
      <c r="K153" s="177" t="s">
        <v>130</v>
      </c>
      <c r="L153" s="41"/>
      <c r="M153" s="182" t="s">
        <v>5</v>
      </c>
      <c r="N153" s="183" t="s">
        <v>45</v>
      </c>
      <c r="O153" s="42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AR153" s="24" t="s">
        <v>131</v>
      </c>
      <c r="AT153" s="24" t="s">
        <v>126</v>
      </c>
      <c r="AU153" s="24" t="s">
        <v>83</v>
      </c>
      <c r="AY153" s="24" t="s">
        <v>124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24" t="s">
        <v>24</v>
      </c>
      <c r="BK153" s="186">
        <f>ROUND(I153*H153,2)</f>
        <v>0</v>
      </c>
      <c r="BL153" s="24" t="s">
        <v>131</v>
      </c>
      <c r="BM153" s="24" t="s">
        <v>221</v>
      </c>
    </row>
    <row r="154" spans="2:65" s="1" customFormat="1" ht="40.5">
      <c r="B154" s="41"/>
      <c r="D154" s="187" t="s">
        <v>133</v>
      </c>
      <c r="F154" s="188" t="s">
        <v>222</v>
      </c>
      <c r="I154" s="189"/>
      <c r="L154" s="41"/>
      <c r="M154" s="190"/>
      <c r="N154" s="42"/>
      <c r="O154" s="42"/>
      <c r="P154" s="42"/>
      <c r="Q154" s="42"/>
      <c r="R154" s="42"/>
      <c r="S154" s="42"/>
      <c r="T154" s="70"/>
      <c r="AT154" s="24" t="s">
        <v>133</v>
      </c>
      <c r="AU154" s="24" t="s">
        <v>83</v>
      </c>
    </row>
    <row r="155" spans="2:65" s="11" customFormat="1" ht="13.5">
      <c r="B155" s="191"/>
      <c r="D155" s="192" t="s">
        <v>135</v>
      </c>
      <c r="E155" s="193" t="s">
        <v>5</v>
      </c>
      <c r="F155" s="194" t="s">
        <v>223</v>
      </c>
      <c r="H155" s="195">
        <v>790.69</v>
      </c>
      <c r="I155" s="196"/>
      <c r="L155" s="191"/>
      <c r="M155" s="197"/>
      <c r="N155" s="198"/>
      <c r="O155" s="198"/>
      <c r="P155" s="198"/>
      <c r="Q155" s="198"/>
      <c r="R155" s="198"/>
      <c r="S155" s="198"/>
      <c r="T155" s="199"/>
      <c r="AT155" s="200" t="s">
        <v>135</v>
      </c>
      <c r="AU155" s="200" t="s">
        <v>83</v>
      </c>
      <c r="AV155" s="11" t="s">
        <v>83</v>
      </c>
      <c r="AW155" s="11" t="s">
        <v>37</v>
      </c>
      <c r="AX155" s="11" t="s">
        <v>24</v>
      </c>
      <c r="AY155" s="200" t="s">
        <v>124</v>
      </c>
    </row>
    <row r="156" spans="2:65" s="1" customFormat="1" ht="22.5" customHeight="1">
      <c r="B156" s="174"/>
      <c r="C156" s="175" t="s">
        <v>224</v>
      </c>
      <c r="D156" s="175" t="s">
        <v>126</v>
      </c>
      <c r="E156" s="176" t="s">
        <v>225</v>
      </c>
      <c r="F156" s="177" t="s">
        <v>226</v>
      </c>
      <c r="G156" s="178" t="s">
        <v>227</v>
      </c>
      <c r="H156" s="179">
        <v>253.02099999999999</v>
      </c>
      <c r="I156" s="180"/>
      <c r="J156" s="181">
        <f>ROUND(I156*H156,2)</f>
        <v>0</v>
      </c>
      <c r="K156" s="177" t="s">
        <v>130</v>
      </c>
      <c r="L156" s="41"/>
      <c r="M156" s="182" t="s">
        <v>5</v>
      </c>
      <c r="N156" s="183" t="s">
        <v>45</v>
      </c>
      <c r="O156" s="42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AR156" s="24" t="s">
        <v>131</v>
      </c>
      <c r="AT156" s="24" t="s">
        <v>126</v>
      </c>
      <c r="AU156" s="24" t="s">
        <v>83</v>
      </c>
      <c r="AY156" s="24" t="s">
        <v>124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24" t="s">
        <v>24</v>
      </c>
      <c r="BK156" s="186">
        <f>ROUND(I156*H156,2)</f>
        <v>0</v>
      </c>
      <c r="BL156" s="24" t="s">
        <v>131</v>
      </c>
      <c r="BM156" s="24" t="s">
        <v>228</v>
      </c>
    </row>
    <row r="157" spans="2:65" s="1" customFormat="1" ht="13.5">
      <c r="B157" s="41"/>
      <c r="D157" s="187" t="s">
        <v>133</v>
      </c>
      <c r="F157" s="188" t="s">
        <v>229</v>
      </c>
      <c r="I157" s="189"/>
      <c r="L157" s="41"/>
      <c r="M157" s="190"/>
      <c r="N157" s="42"/>
      <c r="O157" s="42"/>
      <c r="P157" s="42"/>
      <c r="Q157" s="42"/>
      <c r="R157" s="42"/>
      <c r="S157" s="42"/>
      <c r="T157" s="70"/>
      <c r="AT157" s="24" t="s">
        <v>133</v>
      </c>
      <c r="AU157" s="24" t="s">
        <v>83</v>
      </c>
    </row>
    <row r="158" spans="2:65" s="11" customFormat="1" ht="13.5">
      <c r="B158" s="191"/>
      <c r="D158" s="192" t="s">
        <v>135</v>
      </c>
      <c r="E158" s="193" t="s">
        <v>5</v>
      </c>
      <c r="F158" s="194" t="s">
        <v>230</v>
      </c>
      <c r="H158" s="195">
        <v>253.02099999999999</v>
      </c>
      <c r="I158" s="196"/>
      <c r="L158" s="191"/>
      <c r="M158" s="197"/>
      <c r="N158" s="198"/>
      <c r="O158" s="198"/>
      <c r="P158" s="198"/>
      <c r="Q158" s="198"/>
      <c r="R158" s="198"/>
      <c r="S158" s="198"/>
      <c r="T158" s="199"/>
      <c r="AT158" s="200" t="s">
        <v>135</v>
      </c>
      <c r="AU158" s="200" t="s">
        <v>83</v>
      </c>
      <c r="AV158" s="11" t="s">
        <v>83</v>
      </c>
      <c r="AW158" s="11" t="s">
        <v>37</v>
      </c>
      <c r="AX158" s="11" t="s">
        <v>24</v>
      </c>
      <c r="AY158" s="200" t="s">
        <v>124</v>
      </c>
    </row>
    <row r="159" spans="2:65" s="1" customFormat="1" ht="22.5" customHeight="1">
      <c r="B159" s="174"/>
      <c r="C159" s="175" t="s">
        <v>231</v>
      </c>
      <c r="D159" s="175" t="s">
        <v>126</v>
      </c>
      <c r="E159" s="176" t="s">
        <v>232</v>
      </c>
      <c r="F159" s="177" t="s">
        <v>233</v>
      </c>
      <c r="G159" s="178" t="s">
        <v>129</v>
      </c>
      <c r="H159" s="179">
        <v>232.15199999999999</v>
      </c>
      <c r="I159" s="180"/>
      <c r="J159" s="181">
        <f>ROUND(I159*H159,2)</f>
        <v>0</v>
      </c>
      <c r="K159" s="177" t="s">
        <v>130</v>
      </c>
      <c r="L159" s="41"/>
      <c r="M159" s="182" t="s">
        <v>5</v>
      </c>
      <c r="N159" s="183" t="s">
        <v>45</v>
      </c>
      <c r="O159" s="42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AR159" s="24" t="s">
        <v>131</v>
      </c>
      <c r="AT159" s="24" t="s">
        <v>126</v>
      </c>
      <c r="AU159" s="24" t="s">
        <v>83</v>
      </c>
      <c r="AY159" s="24" t="s">
        <v>124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24" t="s">
        <v>24</v>
      </c>
      <c r="BK159" s="186">
        <f>ROUND(I159*H159,2)</f>
        <v>0</v>
      </c>
      <c r="BL159" s="24" t="s">
        <v>131</v>
      </c>
      <c r="BM159" s="24" t="s">
        <v>234</v>
      </c>
    </row>
    <row r="160" spans="2:65" s="1" customFormat="1" ht="27">
      <c r="B160" s="41"/>
      <c r="D160" s="187" t="s">
        <v>133</v>
      </c>
      <c r="F160" s="188" t="s">
        <v>235</v>
      </c>
      <c r="I160" s="189"/>
      <c r="L160" s="41"/>
      <c r="M160" s="190"/>
      <c r="N160" s="42"/>
      <c r="O160" s="42"/>
      <c r="P160" s="42"/>
      <c r="Q160" s="42"/>
      <c r="R160" s="42"/>
      <c r="S160" s="42"/>
      <c r="T160" s="70"/>
      <c r="AT160" s="24" t="s">
        <v>133</v>
      </c>
      <c r="AU160" s="24" t="s">
        <v>83</v>
      </c>
    </row>
    <row r="161" spans="2:65" s="12" customFormat="1" ht="13.5">
      <c r="B161" s="201"/>
      <c r="D161" s="187" t="s">
        <v>135</v>
      </c>
      <c r="E161" s="202" t="s">
        <v>5</v>
      </c>
      <c r="F161" s="203" t="s">
        <v>236</v>
      </c>
      <c r="H161" s="204" t="s">
        <v>5</v>
      </c>
      <c r="I161" s="205"/>
      <c r="L161" s="201"/>
      <c r="M161" s="206"/>
      <c r="N161" s="207"/>
      <c r="O161" s="207"/>
      <c r="P161" s="207"/>
      <c r="Q161" s="207"/>
      <c r="R161" s="207"/>
      <c r="S161" s="207"/>
      <c r="T161" s="208"/>
      <c r="AT161" s="204" t="s">
        <v>135</v>
      </c>
      <c r="AU161" s="204" t="s">
        <v>83</v>
      </c>
      <c r="AV161" s="12" t="s">
        <v>24</v>
      </c>
      <c r="AW161" s="12" t="s">
        <v>37</v>
      </c>
      <c r="AX161" s="12" t="s">
        <v>74</v>
      </c>
      <c r="AY161" s="204" t="s">
        <v>124</v>
      </c>
    </row>
    <row r="162" spans="2:65" s="11" customFormat="1" ht="13.5">
      <c r="B162" s="191"/>
      <c r="D162" s="187" t="s">
        <v>135</v>
      </c>
      <c r="E162" s="200" t="s">
        <v>5</v>
      </c>
      <c r="F162" s="209" t="s">
        <v>237</v>
      </c>
      <c r="H162" s="210">
        <v>390.29</v>
      </c>
      <c r="I162" s="196"/>
      <c r="L162" s="191"/>
      <c r="M162" s="197"/>
      <c r="N162" s="198"/>
      <c r="O162" s="198"/>
      <c r="P162" s="198"/>
      <c r="Q162" s="198"/>
      <c r="R162" s="198"/>
      <c r="S162" s="198"/>
      <c r="T162" s="199"/>
      <c r="AT162" s="200" t="s">
        <v>135</v>
      </c>
      <c r="AU162" s="200" t="s">
        <v>83</v>
      </c>
      <c r="AV162" s="11" t="s">
        <v>83</v>
      </c>
      <c r="AW162" s="11" t="s">
        <v>37</v>
      </c>
      <c r="AX162" s="11" t="s">
        <v>74</v>
      </c>
      <c r="AY162" s="200" t="s">
        <v>124</v>
      </c>
    </row>
    <row r="163" spans="2:65" s="11" customFormat="1" ht="13.5">
      <c r="B163" s="191"/>
      <c r="D163" s="187" t="s">
        <v>135</v>
      </c>
      <c r="E163" s="200" t="s">
        <v>5</v>
      </c>
      <c r="F163" s="209" t="s">
        <v>238</v>
      </c>
      <c r="H163" s="210">
        <v>-28.175000000000001</v>
      </c>
      <c r="I163" s="196"/>
      <c r="L163" s="191"/>
      <c r="M163" s="197"/>
      <c r="N163" s="198"/>
      <c r="O163" s="198"/>
      <c r="P163" s="198"/>
      <c r="Q163" s="198"/>
      <c r="R163" s="198"/>
      <c r="S163" s="198"/>
      <c r="T163" s="199"/>
      <c r="AT163" s="200" t="s">
        <v>135</v>
      </c>
      <c r="AU163" s="200" t="s">
        <v>83</v>
      </c>
      <c r="AV163" s="11" t="s">
        <v>83</v>
      </c>
      <c r="AW163" s="11" t="s">
        <v>37</v>
      </c>
      <c r="AX163" s="11" t="s">
        <v>74</v>
      </c>
      <c r="AY163" s="200" t="s">
        <v>124</v>
      </c>
    </row>
    <row r="164" spans="2:65" s="11" customFormat="1" ht="13.5">
      <c r="B164" s="191"/>
      <c r="D164" s="187" t="s">
        <v>135</v>
      </c>
      <c r="E164" s="200" t="s">
        <v>5</v>
      </c>
      <c r="F164" s="209" t="s">
        <v>239</v>
      </c>
      <c r="H164" s="210">
        <v>-102.96299999999999</v>
      </c>
      <c r="I164" s="196"/>
      <c r="L164" s="191"/>
      <c r="M164" s="197"/>
      <c r="N164" s="198"/>
      <c r="O164" s="198"/>
      <c r="P164" s="198"/>
      <c r="Q164" s="198"/>
      <c r="R164" s="198"/>
      <c r="S164" s="198"/>
      <c r="T164" s="199"/>
      <c r="AT164" s="200" t="s">
        <v>135</v>
      </c>
      <c r="AU164" s="200" t="s">
        <v>83</v>
      </c>
      <c r="AV164" s="11" t="s">
        <v>83</v>
      </c>
      <c r="AW164" s="11" t="s">
        <v>37</v>
      </c>
      <c r="AX164" s="11" t="s">
        <v>74</v>
      </c>
      <c r="AY164" s="200" t="s">
        <v>124</v>
      </c>
    </row>
    <row r="165" spans="2:65" s="11" customFormat="1" ht="13.5">
      <c r="B165" s="191"/>
      <c r="D165" s="187" t="s">
        <v>135</v>
      </c>
      <c r="E165" s="200" t="s">
        <v>5</v>
      </c>
      <c r="F165" s="209" t="s">
        <v>240</v>
      </c>
      <c r="H165" s="210">
        <v>-27</v>
      </c>
      <c r="I165" s="196"/>
      <c r="L165" s="191"/>
      <c r="M165" s="197"/>
      <c r="N165" s="198"/>
      <c r="O165" s="198"/>
      <c r="P165" s="198"/>
      <c r="Q165" s="198"/>
      <c r="R165" s="198"/>
      <c r="S165" s="198"/>
      <c r="T165" s="199"/>
      <c r="AT165" s="200" t="s">
        <v>135</v>
      </c>
      <c r="AU165" s="200" t="s">
        <v>83</v>
      </c>
      <c r="AV165" s="11" t="s">
        <v>83</v>
      </c>
      <c r="AW165" s="11" t="s">
        <v>37</v>
      </c>
      <c r="AX165" s="11" t="s">
        <v>74</v>
      </c>
      <c r="AY165" s="200" t="s">
        <v>124</v>
      </c>
    </row>
    <row r="166" spans="2:65" s="13" customFormat="1" ht="13.5">
      <c r="B166" s="211"/>
      <c r="D166" s="192" t="s">
        <v>135</v>
      </c>
      <c r="E166" s="212" t="s">
        <v>5</v>
      </c>
      <c r="F166" s="213" t="s">
        <v>153</v>
      </c>
      <c r="H166" s="214">
        <v>232.15199999999999</v>
      </c>
      <c r="I166" s="215"/>
      <c r="L166" s="211"/>
      <c r="M166" s="216"/>
      <c r="N166" s="217"/>
      <c r="O166" s="217"/>
      <c r="P166" s="217"/>
      <c r="Q166" s="217"/>
      <c r="R166" s="217"/>
      <c r="S166" s="217"/>
      <c r="T166" s="218"/>
      <c r="AT166" s="219" t="s">
        <v>135</v>
      </c>
      <c r="AU166" s="219" t="s">
        <v>83</v>
      </c>
      <c r="AV166" s="13" t="s">
        <v>131</v>
      </c>
      <c r="AW166" s="13" t="s">
        <v>37</v>
      </c>
      <c r="AX166" s="13" t="s">
        <v>24</v>
      </c>
      <c r="AY166" s="219" t="s">
        <v>124</v>
      </c>
    </row>
    <row r="167" spans="2:65" s="1" customFormat="1" ht="22.5" customHeight="1">
      <c r="B167" s="174"/>
      <c r="C167" s="175" t="s">
        <v>241</v>
      </c>
      <c r="D167" s="175" t="s">
        <v>126</v>
      </c>
      <c r="E167" s="176" t="s">
        <v>242</v>
      </c>
      <c r="F167" s="177" t="s">
        <v>243</v>
      </c>
      <c r="G167" s="178" t="s">
        <v>129</v>
      </c>
      <c r="H167" s="179">
        <v>93.534000000000006</v>
      </c>
      <c r="I167" s="180"/>
      <c r="J167" s="181">
        <f>ROUND(I167*H167,2)</f>
        <v>0</v>
      </c>
      <c r="K167" s="177" t="s">
        <v>130</v>
      </c>
      <c r="L167" s="41"/>
      <c r="M167" s="182" t="s">
        <v>5</v>
      </c>
      <c r="N167" s="183" t="s">
        <v>45</v>
      </c>
      <c r="O167" s="42"/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AR167" s="24" t="s">
        <v>131</v>
      </c>
      <c r="AT167" s="24" t="s">
        <v>126</v>
      </c>
      <c r="AU167" s="24" t="s">
        <v>83</v>
      </c>
      <c r="AY167" s="24" t="s">
        <v>124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24" t="s">
        <v>24</v>
      </c>
      <c r="BK167" s="186">
        <f>ROUND(I167*H167,2)</f>
        <v>0</v>
      </c>
      <c r="BL167" s="24" t="s">
        <v>131</v>
      </c>
      <c r="BM167" s="24" t="s">
        <v>244</v>
      </c>
    </row>
    <row r="168" spans="2:65" s="1" customFormat="1" ht="40.5">
      <c r="B168" s="41"/>
      <c r="D168" s="187" t="s">
        <v>133</v>
      </c>
      <c r="F168" s="188" t="s">
        <v>245</v>
      </c>
      <c r="I168" s="189"/>
      <c r="L168" s="41"/>
      <c r="M168" s="190"/>
      <c r="N168" s="42"/>
      <c r="O168" s="42"/>
      <c r="P168" s="42"/>
      <c r="Q168" s="42"/>
      <c r="R168" s="42"/>
      <c r="S168" s="42"/>
      <c r="T168" s="70"/>
      <c r="AT168" s="24" t="s">
        <v>133</v>
      </c>
      <c r="AU168" s="24" t="s">
        <v>83</v>
      </c>
    </row>
    <row r="169" spans="2:65" s="11" customFormat="1" ht="13.5">
      <c r="B169" s="191"/>
      <c r="D169" s="187" t="s">
        <v>135</v>
      </c>
      <c r="E169" s="200" t="s">
        <v>5</v>
      </c>
      <c r="F169" s="209" t="s">
        <v>246</v>
      </c>
      <c r="H169" s="210">
        <v>2.12</v>
      </c>
      <c r="I169" s="196"/>
      <c r="L169" s="191"/>
      <c r="M169" s="197"/>
      <c r="N169" s="198"/>
      <c r="O169" s="198"/>
      <c r="P169" s="198"/>
      <c r="Q169" s="198"/>
      <c r="R169" s="198"/>
      <c r="S169" s="198"/>
      <c r="T169" s="199"/>
      <c r="AT169" s="200" t="s">
        <v>135</v>
      </c>
      <c r="AU169" s="200" t="s">
        <v>83</v>
      </c>
      <c r="AV169" s="11" t="s">
        <v>83</v>
      </c>
      <c r="AW169" s="11" t="s">
        <v>37</v>
      </c>
      <c r="AX169" s="11" t="s">
        <v>74</v>
      </c>
      <c r="AY169" s="200" t="s">
        <v>124</v>
      </c>
    </row>
    <row r="170" spans="2:65" s="11" customFormat="1" ht="13.5">
      <c r="B170" s="191"/>
      <c r="D170" s="187" t="s">
        <v>135</v>
      </c>
      <c r="E170" s="200" t="s">
        <v>5</v>
      </c>
      <c r="F170" s="209" t="s">
        <v>247</v>
      </c>
      <c r="H170" s="210">
        <v>26.035</v>
      </c>
      <c r="I170" s="196"/>
      <c r="L170" s="191"/>
      <c r="M170" s="197"/>
      <c r="N170" s="198"/>
      <c r="O170" s="198"/>
      <c r="P170" s="198"/>
      <c r="Q170" s="198"/>
      <c r="R170" s="198"/>
      <c r="S170" s="198"/>
      <c r="T170" s="199"/>
      <c r="AT170" s="200" t="s">
        <v>135</v>
      </c>
      <c r="AU170" s="200" t="s">
        <v>83</v>
      </c>
      <c r="AV170" s="11" t="s">
        <v>83</v>
      </c>
      <c r="AW170" s="11" t="s">
        <v>37</v>
      </c>
      <c r="AX170" s="11" t="s">
        <v>74</v>
      </c>
      <c r="AY170" s="200" t="s">
        <v>124</v>
      </c>
    </row>
    <row r="171" spans="2:65" s="11" customFormat="1" ht="13.5">
      <c r="B171" s="191"/>
      <c r="D171" s="187" t="s">
        <v>135</v>
      </c>
      <c r="E171" s="200" t="s">
        <v>5</v>
      </c>
      <c r="F171" s="209" t="s">
        <v>248</v>
      </c>
      <c r="H171" s="210">
        <v>74.808000000000007</v>
      </c>
      <c r="I171" s="196"/>
      <c r="L171" s="191"/>
      <c r="M171" s="197"/>
      <c r="N171" s="198"/>
      <c r="O171" s="198"/>
      <c r="P171" s="198"/>
      <c r="Q171" s="198"/>
      <c r="R171" s="198"/>
      <c r="S171" s="198"/>
      <c r="T171" s="199"/>
      <c r="AT171" s="200" t="s">
        <v>135</v>
      </c>
      <c r="AU171" s="200" t="s">
        <v>83</v>
      </c>
      <c r="AV171" s="11" t="s">
        <v>83</v>
      </c>
      <c r="AW171" s="11" t="s">
        <v>37</v>
      </c>
      <c r="AX171" s="11" t="s">
        <v>74</v>
      </c>
      <c r="AY171" s="200" t="s">
        <v>124</v>
      </c>
    </row>
    <row r="172" spans="2:65" s="14" customFormat="1" ht="13.5">
      <c r="B172" s="221"/>
      <c r="D172" s="187" t="s">
        <v>135</v>
      </c>
      <c r="E172" s="222" t="s">
        <v>5</v>
      </c>
      <c r="F172" s="223" t="s">
        <v>249</v>
      </c>
      <c r="H172" s="224">
        <v>102.96299999999999</v>
      </c>
      <c r="I172" s="225"/>
      <c r="L172" s="221"/>
      <c r="M172" s="226"/>
      <c r="N172" s="227"/>
      <c r="O172" s="227"/>
      <c r="P172" s="227"/>
      <c r="Q172" s="227"/>
      <c r="R172" s="227"/>
      <c r="S172" s="227"/>
      <c r="T172" s="228"/>
      <c r="AT172" s="222" t="s">
        <v>135</v>
      </c>
      <c r="AU172" s="222" t="s">
        <v>83</v>
      </c>
      <c r="AV172" s="14" t="s">
        <v>154</v>
      </c>
      <c r="AW172" s="14" t="s">
        <v>37</v>
      </c>
      <c r="AX172" s="14" t="s">
        <v>74</v>
      </c>
      <c r="AY172" s="222" t="s">
        <v>124</v>
      </c>
    </row>
    <row r="173" spans="2:65" s="11" customFormat="1" ht="13.5">
      <c r="B173" s="191"/>
      <c r="D173" s="187" t="s">
        <v>135</v>
      </c>
      <c r="E173" s="200" t="s">
        <v>5</v>
      </c>
      <c r="F173" s="209" t="s">
        <v>250</v>
      </c>
      <c r="H173" s="210">
        <v>-9.4290000000000003</v>
      </c>
      <c r="I173" s="196"/>
      <c r="L173" s="191"/>
      <c r="M173" s="197"/>
      <c r="N173" s="198"/>
      <c r="O173" s="198"/>
      <c r="P173" s="198"/>
      <c r="Q173" s="198"/>
      <c r="R173" s="198"/>
      <c r="S173" s="198"/>
      <c r="T173" s="199"/>
      <c r="AT173" s="200" t="s">
        <v>135</v>
      </c>
      <c r="AU173" s="200" t="s">
        <v>83</v>
      </c>
      <c r="AV173" s="11" t="s">
        <v>83</v>
      </c>
      <c r="AW173" s="11" t="s">
        <v>37</v>
      </c>
      <c r="AX173" s="11" t="s">
        <v>74</v>
      </c>
      <c r="AY173" s="200" t="s">
        <v>124</v>
      </c>
    </row>
    <row r="174" spans="2:65" s="13" customFormat="1" ht="13.5">
      <c r="B174" s="211"/>
      <c r="D174" s="192" t="s">
        <v>135</v>
      </c>
      <c r="E174" s="212" t="s">
        <v>5</v>
      </c>
      <c r="F174" s="213" t="s">
        <v>153</v>
      </c>
      <c r="H174" s="214">
        <v>93.534000000000006</v>
      </c>
      <c r="I174" s="215"/>
      <c r="L174" s="211"/>
      <c r="M174" s="216"/>
      <c r="N174" s="217"/>
      <c r="O174" s="217"/>
      <c r="P174" s="217"/>
      <c r="Q174" s="217"/>
      <c r="R174" s="217"/>
      <c r="S174" s="217"/>
      <c r="T174" s="218"/>
      <c r="AT174" s="219" t="s">
        <v>135</v>
      </c>
      <c r="AU174" s="219" t="s">
        <v>83</v>
      </c>
      <c r="AV174" s="13" t="s">
        <v>131</v>
      </c>
      <c r="AW174" s="13" t="s">
        <v>37</v>
      </c>
      <c r="AX174" s="13" t="s">
        <v>24</v>
      </c>
      <c r="AY174" s="219" t="s">
        <v>124</v>
      </c>
    </row>
    <row r="175" spans="2:65" s="1" customFormat="1" ht="22.5" customHeight="1">
      <c r="B175" s="174"/>
      <c r="C175" s="229" t="s">
        <v>11</v>
      </c>
      <c r="D175" s="229" t="s">
        <v>251</v>
      </c>
      <c r="E175" s="230" t="s">
        <v>252</v>
      </c>
      <c r="F175" s="231" t="s">
        <v>253</v>
      </c>
      <c r="G175" s="232" t="s">
        <v>227</v>
      </c>
      <c r="H175" s="233">
        <v>168.36099999999999</v>
      </c>
      <c r="I175" s="234"/>
      <c r="J175" s="235">
        <f>ROUND(I175*H175,2)</f>
        <v>0</v>
      </c>
      <c r="K175" s="231" t="s">
        <v>130</v>
      </c>
      <c r="L175" s="236"/>
      <c r="M175" s="237" t="s">
        <v>5</v>
      </c>
      <c r="N175" s="238" t="s">
        <v>45</v>
      </c>
      <c r="O175" s="42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AR175" s="24" t="s">
        <v>190</v>
      </c>
      <c r="AT175" s="24" t="s">
        <v>251</v>
      </c>
      <c r="AU175" s="24" t="s">
        <v>83</v>
      </c>
      <c r="AY175" s="24" t="s">
        <v>124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24" t="s">
        <v>24</v>
      </c>
      <c r="BK175" s="186">
        <f>ROUND(I175*H175,2)</f>
        <v>0</v>
      </c>
      <c r="BL175" s="24" t="s">
        <v>131</v>
      </c>
      <c r="BM175" s="24" t="s">
        <v>254</v>
      </c>
    </row>
    <row r="176" spans="2:65" s="1" customFormat="1" ht="13.5">
      <c r="B176" s="41"/>
      <c r="D176" s="187" t="s">
        <v>133</v>
      </c>
      <c r="F176" s="188" t="s">
        <v>253</v>
      </c>
      <c r="I176" s="189"/>
      <c r="L176" s="41"/>
      <c r="M176" s="190"/>
      <c r="N176" s="42"/>
      <c r="O176" s="42"/>
      <c r="P176" s="42"/>
      <c r="Q176" s="42"/>
      <c r="R176" s="42"/>
      <c r="S176" s="42"/>
      <c r="T176" s="70"/>
      <c r="AT176" s="24" t="s">
        <v>133</v>
      </c>
      <c r="AU176" s="24" t="s">
        <v>83</v>
      </c>
    </row>
    <row r="177" spans="2:65" s="11" customFormat="1" ht="13.5">
      <c r="B177" s="191"/>
      <c r="D177" s="192" t="s">
        <v>135</v>
      </c>
      <c r="E177" s="193" t="s">
        <v>5</v>
      </c>
      <c r="F177" s="194" t="s">
        <v>255</v>
      </c>
      <c r="H177" s="195">
        <v>168.36099999999999</v>
      </c>
      <c r="I177" s="196"/>
      <c r="L177" s="191"/>
      <c r="M177" s="197"/>
      <c r="N177" s="198"/>
      <c r="O177" s="198"/>
      <c r="P177" s="198"/>
      <c r="Q177" s="198"/>
      <c r="R177" s="198"/>
      <c r="S177" s="198"/>
      <c r="T177" s="199"/>
      <c r="AT177" s="200" t="s">
        <v>135</v>
      </c>
      <c r="AU177" s="200" t="s">
        <v>83</v>
      </c>
      <c r="AV177" s="11" t="s">
        <v>83</v>
      </c>
      <c r="AW177" s="11" t="s">
        <v>37</v>
      </c>
      <c r="AX177" s="11" t="s">
        <v>24</v>
      </c>
      <c r="AY177" s="200" t="s">
        <v>124</v>
      </c>
    </row>
    <row r="178" spans="2:65" s="1" customFormat="1" ht="22.5" customHeight="1">
      <c r="B178" s="174"/>
      <c r="C178" s="175" t="s">
        <v>256</v>
      </c>
      <c r="D178" s="175" t="s">
        <v>126</v>
      </c>
      <c r="E178" s="176" t="s">
        <v>257</v>
      </c>
      <c r="F178" s="177" t="s">
        <v>258</v>
      </c>
      <c r="G178" s="178" t="s">
        <v>157</v>
      </c>
      <c r="H178" s="179">
        <v>155.76499999999999</v>
      </c>
      <c r="I178" s="180"/>
      <c r="J178" s="181">
        <f>ROUND(I178*H178,2)</f>
        <v>0</v>
      </c>
      <c r="K178" s="177" t="s">
        <v>130</v>
      </c>
      <c r="L178" s="41"/>
      <c r="M178" s="182" t="s">
        <v>5</v>
      </c>
      <c r="N178" s="183" t="s">
        <v>45</v>
      </c>
      <c r="O178" s="42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AR178" s="24" t="s">
        <v>131</v>
      </c>
      <c r="AT178" s="24" t="s">
        <v>126</v>
      </c>
      <c r="AU178" s="24" t="s">
        <v>83</v>
      </c>
      <c r="AY178" s="24" t="s">
        <v>124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24" t="s">
        <v>24</v>
      </c>
      <c r="BK178" s="186">
        <f>ROUND(I178*H178,2)</f>
        <v>0</v>
      </c>
      <c r="BL178" s="24" t="s">
        <v>131</v>
      </c>
      <c r="BM178" s="24" t="s">
        <v>259</v>
      </c>
    </row>
    <row r="179" spans="2:65" s="1" customFormat="1" ht="27">
      <c r="B179" s="41"/>
      <c r="D179" s="187" t="s">
        <v>133</v>
      </c>
      <c r="F179" s="188" t="s">
        <v>260</v>
      </c>
      <c r="I179" s="189"/>
      <c r="L179" s="41"/>
      <c r="M179" s="190"/>
      <c r="N179" s="42"/>
      <c r="O179" s="42"/>
      <c r="P179" s="42"/>
      <c r="Q179" s="42"/>
      <c r="R179" s="42"/>
      <c r="S179" s="42"/>
      <c r="T179" s="70"/>
      <c r="AT179" s="24" t="s">
        <v>133</v>
      </c>
      <c r="AU179" s="24" t="s">
        <v>83</v>
      </c>
    </row>
    <row r="180" spans="2:65" s="11" customFormat="1" ht="13.5">
      <c r="B180" s="191"/>
      <c r="D180" s="192" t="s">
        <v>135</v>
      </c>
      <c r="E180" s="193" t="s">
        <v>5</v>
      </c>
      <c r="F180" s="194" t="s">
        <v>261</v>
      </c>
      <c r="H180" s="195">
        <v>155.76499999999999</v>
      </c>
      <c r="I180" s="196"/>
      <c r="L180" s="191"/>
      <c r="M180" s="197"/>
      <c r="N180" s="198"/>
      <c r="O180" s="198"/>
      <c r="P180" s="198"/>
      <c r="Q180" s="198"/>
      <c r="R180" s="198"/>
      <c r="S180" s="198"/>
      <c r="T180" s="199"/>
      <c r="AT180" s="200" t="s">
        <v>135</v>
      </c>
      <c r="AU180" s="200" t="s">
        <v>83</v>
      </c>
      <c r="AV180" s="11" t="s">
        <v>83</v>
      </c>
      <c r="AW180" s="11" t="s">
        <v>37</v>
      </c>
      <c r="AX180" s="11" t="s">
        <v>24</v>
      </c>
      <c r="AY180" s="200" t="s">
        <v>124</v>
      </c>
    </row>
    <row r="181" spans="2:65" s="1" customFormat="1" ht="22.5" customHeight="1">
      <c r="B181" s="174"/>
      <c r="C181" s="175" t="s">
        <v>262</v>
      </c>
      <c r="D181" s="175" t="s">
        <v>126</v>
      </c>
      <c r="E181" s="176" t="s">
        <v>263</v>
      </c>
      <c r="F181" s="177" t="s">
        <v>264</v>
      </c>
      <c r="G181" s="178" t="s">
        <v>157</v>
      </c>
      <c r="H181" s="179">
        <v>155.76499999999999</v>
      </c>
      <c r="I181" s="180"/>
      <c r="J181" s="181">
        <f>ROUND(I181*H181,2)</f>
        <v>0</v>
      </c>
      <c r="K181" s="177" t="s">
        <v>130</v>
      </c>
      <c r="L181" s="41"/>
      <c r="M181" s="182" t="s">
        <v>5</v>
      </c>
      <c r="N181" s="183" t="s">
        <v>45</v>
      </c>
      <c r="O181" s="42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AR181" s="24" t="s">
        <v>131</v>
      </c>
      <c r="AT181" s="24" t="s">
        <v>126</v>
      </c>
      <c r="AU181" s="24" t="s">
        <v>83</v>
      </c>
      <c r="AY181" s="24" t="s">
        <v>124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24" t="s">
        <v>24</v>
      </c>
      <c r="BK181" s="186">
        <f>ROUND(I181*H181,2)</f>
        <v>0</v>
      </c>
      <c r="BL181" s="24" t="s">
        <v>131</v>
      </c>
      <c r="BM181" s="24" t="s">
        <v>265</v>
      </c>
    </row>
    <row r="182" spans="2:65" s="1" customFormat="1" ht="27">
      <c r="B182" s="41"/>
      <c r="D182" s="192" t="s">
        <v>133</v>
      </c>
      <c r="F182" s="220" t="s">
        <v>266</v>
      </c>
      <c r="I182" s="189"/>
      <c r="L182" s="41"/>
      <c r="M182" s="190"/>
      <c r="N182" s="42"/>
      <c r="O182" s="42"/>
      <c r="P182" s="42"/>
      <c r="Q182" s="42"/>
      <c r="R182" s="42"/>
      <c r="S182" s="42"/>
      <c r="T182" s="70"/>
      <c r="AT182" s="24" t="s">
        <v>133</v>
      </c>
      <c r="AU182" s="24" t="s">
        <v>83</v>
      </c>
    </row>
    <row r="183" spans="2:65" s="1" customFormat="1" ht="22.5" customHeight="1">
      <c r="B183" s="174"/>
      <c r="C183" s="229" t="s">
        <v>267</v>
      </c>
      <c r="D183" s="229" t="s">
        <v>251</v>
      </c>
      <c r="E183" s="230" t="s">
        <v>268</v>
      </c>
      <c r="F183" s="231" t="s">
        <v>269</v>
      </c>
      <c r="G183" s="232" t="s">
        <v>270</v>
      </c>
      <c r="H183" s="233">
        <v>8.1</v>
      </c>
      <c r="I183" s="234"/>
      <c r="J183" s="235">
        <f>ROUND(I183*H183,2)</f>
        <v>0</v>
      </c>
      <c r="K183" s="231" t="s">
        <v>130</v>
      </c>
      <c r="L183" s="236"/>
      <c r="M183" s="237" t="s">
        <v>5</v>
      </c>
      <c r="N183" s="238" t="s">
        <v>45</v>
      </c>
      <c r="O183" s="42"/>
      <c r="P183" s="184">
        <f>O183*H183</f>
        <v>0</v>
      </c>
      <c r="Q183" s="184">
        <v>1E-3</v>
      </c>
      <c r="R183" s="184">
        <f>Q183*H183</f>
        <v>8.0999999999999996E-3</v>
      </c>
      <c r="S183" s="184">
        <v>0</v>
      </c>
      <c r="T183" s="185">
        <f>S183*H183</f>
        <v>0</v>
      </c>
      <c r="AR183" s="24" t="s">
        <v>190</v>
      </c>
      <c r="AT183" s="24" t="s">
        <v>251</v>
      </c>
      <c r="AU183" s="24" t="s">
        <v>83</v>
      </c>
      <c r="AY183" s="24" t="s">
        <v>124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24" t="s">
        <v>24</v>
      </c>
      <c r="BK183" s="186">
        <f>ROUND(I183*H183,2)</f>
        <v>0</v>
      </c>
      <c r="BL183" s="24" t="s">
        <v>131</v>
      </c>
      <c r="BM183" s="24" t="s">
        <v>271</v>
      </c>
    </row>
    <row r="184" spans="2:65" s="1" customFormat="1" ht="13.5">
      <c r="B184" s="41"/>
      <c r="D184" s="187" t="s">
        <v>133</v>
      </c>
      <c r="F184" s="188" t="s">
        <v>269</v>
      </c>
      <c r="I184" s="189"/>
      <c r="L184" s="41"/>
      <c r="M184" s="190"/>
      <c r="N184" s="42"/>
      <c r="O184" s="42"/>
      <c r="P184" s="42"/>
      <c r="Q184" s="42"/>
      <c r="R184" s="42"/>
      <c r="S184" s="42"/>
      <c r="T184" s="70"/>
      <c r="AT184" s="24" t="s">
        <v>133</v>
      </c>
      <c r="AU184" s="24" t="s">
        <v>83</v>
      </c>
    </row>
    <row r="185" spans="2:65" s="11" customFormat="1" ht="13.5">
      <c r="B185" s="191"/>
      <c r="D185" s="187" t="s">
        <v>135</v>
      </c>
      <c r="E185" s="200" t="s">
        <v>5</v>
      </c>
      <c r="F185" s="209" t="s">
        <v>272</v>
      </c>
      <c r="H185" s="210">
        <v>8.1</v>
      </c>
      <c r="I185" s="196"/>
      <c r="L185" s="191"/>
      <c r="M185" s="197"/>
      <c r="N185" s="198"/>
      <c r="O185" s="198"/>
      <c r="P185" s="198"/>
      <c r="Q185" s="198"/>
      <c r="R185" s="198"/>
      <c r="S185" s="198"/>
      <c r="T185" s="199"/>
      <c r="AT185" s="200" t="s">
        <v>135</v>
      </c>
      <c r="AU185" s="200" t="s">
        <v>83</v>
      </c>
      <c r="AV185" s="11" t="s">
        <v>83</v>
      </c>
      <c r="AW185" s="11" t="s">
        <v>37</v>
      </c>
      <c r="AX185" s="11" t="s">
        <v>24</v>
      </c>
      <c r="AY185" s="200" t="s">
        <v>124</v>
      </c>
    </row>
    <row r="186" spans="2:65" s="10" customFormat="1" ht="29.85" customHeight="1">
      <c r="B186" s="160"/>
      <c r="D186" s="171" t="s">
        <v>73</v>
      </c>
      <c r="E186" s="172" t="s">
        <v>131</v>
      </c>
      <c r="F186" s="172" t="s">
        <v>273</v>
      </c>
      <c r="I186" s="163"/>
      <c r="J186" s="173">
        <f>BK186</f>
        <v>0</v>
      </c>
      <c r="L186" s="160"/>
      <c r="M186" s="165"/>
      <c r="N186" s="166"/>
      <c r="O186" s="166"/>
      <c r="P186" s="167">
        <f>SUM(P187:P192)</f>
        <v>0</v>
      </c>
      <c r="Q186" s="166"/>
      <c r="R186" s="167">
        <f>SUM(R187:R192)</f>
        <v>0</v>
      </c>
      <c r="S186" s="166"/>
      <c r="T186" s="168">
        <f>SUM(T187:T192)</f>
        <v>0</v>
      </c>
      <c r="AR186" s="161" t="s">
        <v>24</v>
      </c>
      <c r="AT186" s="169" t="s">
        <v>73</v>
      </c>
      <c r="AU186" s="169" t="s">
        <v>24</v>
      </c>
      <c r="AY186" s="161" t="s">
        <v>124</v>
      </c>
      <c r="BK186" s="170">
        <f>SUM(BK187:BK192)</f>
        <v>0</v>
      </c>
    </row>
    <row r="187" spans="2:65" s="1" customFormat="1" ht="22.5" customHeight="1">
      <c r="B187" s="174"/>
      <c r="C187" s="175" t="s">
        <v>274</v>
      </c>
      <c r="D187" s="175" t="s">
        <v>126</v>
      </c>
      <c r="E187" s="176" t="s">
        <v>275</v>
      </c>
      <c r="F187" s="177" t="s">
        <v>276</v>
      </c>
      <c r="G187" s="178" t="s">
        <v>129</v>
      </c>
      <c r="H187" s="179">
        <v>28.175000000000001</v>
      </c>
      <c r="I187" s="180"/>
      <c r="J187" s="181">
        <f>ROUND(I187*H187,2)</f>
        <v>0</v>
      </c>
      <c r="K187" s="177" t="s">
        <v>130</v>
      </c>
      <c r="L187" s="41"/>
      <c r="M187" s="182" t="s">
        <v>5</v>
      </c>
      <c r="N187" s="183" t="s">
        <v>45</v>
      </c>
      <c r="O187" s="42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AR187" s="24" t="s">
        <v>131</v>
      </c>
      <c r="AT187" s="24" t="s">
        <v>126</v>
      </c>
      <c r="AU187" s="24" t="s">
        <v>83</v>
      </c>
      <c r="AY187" s="24" t="s">
        <v>124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24" t="s">
        <v>24</v>
      </c>
      <c r="BK187" s="186">
        <f>ROUND(I187*H187,2)</f>
        <v>0</v>
      </c>
      <c r="BL187" s="24" t="s">
        <v>131</v>
      </c>
      <c r="BM187" s="24" t="s">
        <v>277</v>
      </c>
    </row>
    <row r="188" spans="2:65" s="1" customFormat="1" ht="13.5">
      <c r="B188" s="41"/>
      <c r="D188" s="187" t="s">
        <v>133</v>
      </c>
      <c r="F188" s="188" t="s">
        <v>278</v>
      </c>
      <c r="I188" s="189"/>
      <c r="L188" s="41"/>
      <c r="M188" s="190"/>
      <c r="N188" s="42"/>
      <c r="O188" s="42"/>
      <c r="P188" s="42"/>
      <c r="Q188" s="42"/>
      <c r="R188" s="42"/>
      <c r="S188" s="42"/>
      <c r="T188" s="70"/>
      <c r="AT188" s="24" t="s">
        <v>133</v>
      </c>
      <c r="AU188" s="24" t="s">
        <v>83</v>
      </c>
    </row>
    <row r="189" spans="2:65" s="11" customFormat="1" ht="13.5">
      <c r="B189" s="191"/>
      <c r="D189" s="187" t="s">
        <v>135</v>
      </c>
      <c r="E189" s="200" t="s">
        <v>5</v>
      </c>
      <c r="F189" s="209" t="s">
        <v>279</v>
      </c>
      <c r="H189" s="210">
        <v>0.79500000000000004</v>
      </c>
      <c r="I189" s="196"/>
      <c r="L189" s="191"/>
      <c r="M189" s="197"/>
      <c r="N189" s="198"/>
      <c r="O189" s="198"/>
      <c r="P189" s="198"/>
      <c r="Q189" s="198"/>
      <c r="R189" s="198"/>
      <c r="S189" s="198"/>
      <c r="T189" s="199"/>
      <c r="AT189" s="200" t="s">
        <v>135</v>
      </c>
      <c r="AU189" s="200" t="s">
        <v>83</v>
      </c>
      <c r="AV189" s="11" t="s">
        <v>83</v>
      </c>
      <c r="AW189" s="11" t="s">
        <v>37</v>
      </c>
      <c r="AX189" s="11" t="s">
        <v>74</v>
      </c>
      <c r="AY189" s="200" t="s">
        <v>124</v>
      </c>
    </row>
    <row r="190" spans="2:65" s="11" customFormat="1" ht="13.5">
      <c r="B190" s="191"/>
      <c r="D190" s="187" t="s">
        <v>135</v>
      </c>
      <c r="E190" s="200" t="s">
        <v>5</v>
      </c>
      <c r="F190" s="209" t="s">
        <v>280</v>
      </c>
      <c r="H190" s="210">
        <v>8.6780000000000008</v>
      </c>
      <c r="I190" s="196"/>
      <c r="L190" s="191"/>
      <c r="M190" s="197"/>
      <c r="N190" s="198"/>
      <c r="O190" s="198"/>
      <c r="P190" s="198"/>
      <c r="Q190" s="198"/>
      <c r="R190" s="198"/>
      <c r="S190" s="198"/>
      <c r="T190" s="199"/>
      <c r="AT190" s="200" t="s">
        <v>135</v>
      </c>
      <c r="AU190" s="200" t="s">
        <v>83</v>
      </c>
      <c r="AV190" s="11" t="s">
        <v>83</v>
      </c>
      <c r="AW190" s="11" t="s">
        <v>37</v>
      </c>
      <c r="AX190" s="11" t="s">
        <v>74</v>
      </c>
      <c r="AY190" s="200" t="s">
        <v>124</v>
      </c>
    </row>
    <row r="191" spans="2:65" s="11" customFormat="1" ht="13.5">
      <c r="B191" s="191"/>
      <c r="D191" s="187" t="s">
        <v>135</v>
      </c>
      <c r="E191" s="200" t="s">
        <v>5</v>
      </c>
      <c r="F191" s="209" t="s">
        <v>281</v>
      </c>
      <c r="H191" s="210">
        <v>18.702000000000002</v>
      </c>
      <c r="I191" s="196"/>
      <c r="L191" s="191"/>
      <c r="M191" s="197"/>
      <c r="N191" s="198"/>
      <c r="O191" s="198"/>
      <c r="P191" s="198"/>
      <c r="Q191" s="198"/>
      <c r="R191" s="198"/>
      <c r="S191" s="198"/>
      <c r="T191" s="199"/>
      <c r="AT191" s="200" t="s">
        <v>135</v>
      </c>
      <c r="AU191" s="200" t="s">
        <v>83</v>
      </c>
      <c r="AV191" s="11" t="s">
        <v>83</v>
      </c>
      <c r="AW191" s="11" t="s">
        <v>37</v>
      </c>
      <c r="AX191" s="11" t="s">
        <v>74</v>
      </c>
      <c r="AY191" s="200" t="s">
        <v>124</v>
      </c>
    </row>
    <row r="192" spans="2:65" s="13" customFormat="1" ht="13.5">
      <c r="B192" s="211"/>
      <c r="D192" s="187" t="s">
        <v>135</v>
      </c>
      <c r="E192" s="239" t="s">
        <v>5</v>
      </c>
      <c r="F192" s="240" t="s">
        <v>153</v>
      </c>
      <c r="H192" s="241">
        <v>28.175000000000001</v>
      </c>
      <c r="I192" s="215"/>
      <c r="L192" s="211"/>
      <c r="M192" s="216"/>
      <c r="N192" s="217"/>
      <c r="O192" s="217"/>
      <c r="P192" s="217"/>
      <c r="Q192" s="217"/>
      <c r="R192" s="217"/>
      <c r="S192" s="217"/>
      <c r="T192" s="218"/>
      <c r="AT192" s="219" t="s">
        <v>135</v>
      </c>
      <c r="AU192" s="219" t="s">
        <v>83</v>
      </c>
      <c r="AV192" s="13" t="s">
        <v>131</v>
      </c>
      <c r="AW192" s="13" t="s">
        <v>37</v>
      </c>
      <c r="AX192" s="13" t="s">
        <v>24</v>
      </c>
      <c r="AY192" s="219" t="s">
        <v>124</v>
      </c>
    </row>
    <row r="193" spans="2:65" s="10" customFormat="1" ht="29.85" customHeight="1">
      <c r="B193" s="160"/>
      <c r="D193" s="171" t="s">
        <v>73</v>
      </c>
      <c r="E193" s="172" t="s">
        <v>190</v>
      </c>
      <c r="F193" s="172" t="s">
        <v>282</v>
      </c>
      <c r="I193" s="163"/>
      <c r="J193" s="173">
        <f>BK193</f>
        <v>0</v>
      </c>
      <c r="L193" s="160"/>
      <c r="M193" s="165"/>
      <c r="N193" s="166"/>
      <c r="O193" s="166"/>
      <c r="P193" s="167">
        <f>SUM(P194:P285)</f>
        <v>0</v>
      </c>
      <c r="Q193" s="166"/>
      <c r="R193" s="167">
        <f>SUM(R194:R285)</f>
        <v>14.187034000000001</v>
      </c>
      <c r="S193" s="166"/>
      <c r="T193" s="168">
        <f>SUM(T194:T285)</f>
        <v>0</v>
      </c>
      <c r="AR193" s="161" t="s">
        <v>24</v>
      </c>
      <c r="AT193" s="169" t="s">
        <v>73</v>
      </c>
      <c r="AU193" s="169" t="s">
        <v>24</v>
      </c>
      <c r="AY193" s="161" t="s">
        <v>124</v>
      </c>
      <c r="BK193" s="170">
        <f>SUM(BK194:BK285)</f>
        <v>0</v>
      </c>
    </row>
    <row r="194" spans="2:65" s="1" customFormat="1" ht="22.5" customHeight="1">
      <c r="B194" s="174"/>
      <c r="C194" s="175" t="s">
        <v>283</v>
      </c>
      <c r="D194" s="175" t="s">
        <v>126</v>
      </c>
      <c r="E194" s="176" t="s">
        <v>284</v>
      </c>
      <c r="F194" s="177" t="s">
        <v>285</v>
      </c>
      <c r="G194" s="178" t="s">
        <v>286</v>
      </c>
      <c r="H194" s="179">
        <v>5.3</v>
      </c>
      <c r="I194" s="180"/>
      <c r="J194" s="181">
        <f>ROUND(I194*H194,2)</f>
        <v>0</v>
      </c>
      <c r="K194" s="177" t="s">
        <v>5</v>
      </c>
      <c r="L194" s="41"/>
      <c r="M194" s="182" t="s">
        <v>5</v>
      </c>
      <c r="N194" s="183" t="s">
        <v>45</v>
      </c>
      <c r="O194" s="42"/>
      <c r="P194" s="184">
        <f>O194*H194</f>
        <v>0</v>
      </c>
      <c r="Q194" s="184">
        <v>2.6800000000000001E-3</v>
      </c>
      <c r="R194" s="184">
        <f>Q194*H194</f>
        <v>1.4204E-2</v>
      </c>
      <c r="S194" s="184">
        <v>0</v>
      </c>
      <c r="T194" s="185">
        <f>S194*H194</f>
        <v>0</v>
      </c>
      <c r="AR194" s="24" t="s">
        <v>131</v>
      </c>
      <c r="AT194" s="24" t="s">
        <v>126</v>
      </c>
      <c r="AU194" s="24" t="s">
        <v>83</v>
      </c>
      <c r="AY194" s="24" t="s">
        <v>124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24" t="s">
        <v>24</v>
      </c>
      <c r="BK194" s="186">
        <f>ROUND(I194*H194,2)</f>
        <v>0</v>
      </c>
      <c r="BL194" s="24" t="s">
        <v>131</v>
      </c>
      <c r="BM194" s="24" t="s">
        <v>287</v>
      </c>
    </row>
    <row r="195" spans="2:65" s="1" customFormat="1" ht="27">
      <c r="B195" s="41"/>
      <c r="D195" s="192" t="s">
        <v>133</v>
      </c>
      <c r="F195" s="220" t="s">
        <v>288</v>
      </c>
      <c r="I195" s="189"/>
      <c r="L195" s="41"/>
      <c r="M195" s="190"/>
      <c r="N195" s="42"/>
      <c r="O195" s="42"/>
      <c r="P195" s="42"/>
      <c r="Q195" s="42"/>
      <c r="R195" s="42"/>
      <c r="S195" s="42"/>
      <c r="T195" s="70"/>
      <c r="AT195" s="24" t="s">
        <v>133</v>
      </c>
      <c r="AU195" s="24" t="s">
        <v>83</v>
      </c>
    </row>
    <row r="196" spans="2:65" s="1" customFormat="1" ht="22.5" customHeight="1">
      <c r="B196" s="174"/>
      <c r="C196" s="175" t="s">
        <v>10</v>
      </c>
      <c r="D196" s="175" t="s">
        <v>126</v>
      </c>
      <c r="E196" s="176" t="s">
        <v>289</v>
      </c>
      <c r="F196" s="177" t="s">
        <v>290</v>
      </c>
      <c r="G196" s="178" t="s">
        <v>286</v>
      </c>
      <c r="H196" s="179">
        <v>55.1</v>
      </c>
      <c r="I196" s="180"/>
      <c r="J196" s="181">
        <f>ROUND(I196*H196,2)</f>
        <v>0</v>
      </c>
      <c r="K196" s="177" t="s">
        <v>130</v>
      </c>
      <c r="L196" s="41"/>
      <c r="M196" s="182" t="s">
        <v>5</v>
      </c>
      <c r="N196" s="183" t="s">
        <v>45</v>
      </c>
      <c r="O196" s="42"/>
      <c r="P196" s="184">
        <f>O196*H196</f>
        <v>0</v>
      </c>
      <c r="Q196" s="184">
        <v>2.6800000000000001E-3</v>
      </c>
      <c r="R196" s="184">
        <f>Q196*H196</f>
        <v>0.14766800000000002</v>
      </c>
      <c r="S196" s="184">
        <v>0</v>
      </c>
      <c r="T196" s="185">
        <f>S196*H196</f>
        <v>0</v>
      </c>
      <c r="AR196" s="24" t="s">
        <v>131</v>
      </c>
      <c r="AT196" s="24" t="s">
        <v>126</v>
      </c>
      <c r="AU196" s="24" t="s">
        <v>83</v>
      </c>
      <c r="AY196" s="24" t="s">
        <v>124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24" t="s">
        <v>24</v>
      </c>
      <c r="BK196" s="186">
        <f>ROUND(I196*H196,2)</f>
        <v>0</v>
      </c>
      <c r="BL196" s="24" t="s">
        <v>131</v>
      </c>
      <c r="BM196" s="24" t="s">
        <v>291</v>
      </c>
    </row>
    <row r="197" spans="2:65" s="1" customFormat="1" ht="27">
      <c r="B197" s="41"/>
      <c r="D197" s="192" t="s">
        <v>133</v>
      </c>
      <c r="F197" s="220" t="s">
        <v>292</v>
      </c>
      <c r="I197" s="189"/>
      <c r="L197" s="41"/>
      <c r="M197" s="190"/>
      <c r="N197" s="42"/>
      <c r="O197" s="42"/>
      <c r="P197" s="42"/>
      <c r="Q197" s="42"/>
      <c r="R197" s="42"/>
      <c r="S197" s="42"/>
      <c r="T197" s="70"/>
      <c r="AT197" s="24" t="s">
        <v>133</v>
      </c>
      <c r="AU197" s="24" t="s">
        <v>83</v>
      </c>
    </row>
    <row r="198" spans="2:65" s="1" customFormat="1" ht="22.5" customHeight="1">
      <c r="B198" s="174"/>
      <c r="C198" s="175" t="s">
        <v>293</v>
      </c>
      <c r="D198" s="175" t="s">
        <v>126</v>
      </c>
      <c r="E198" s="176" t="s">
        <v>294</v>
      </c>
      <c r="F198" s="177" t="s">
        <v>295</v>
      </c>
      <c r="G198" s="178" t="s">
        <v>286</v>
      </c>
      <c r="H198" s="179">
        <v>105.9</v>
      </c>
      <c r="I198" s="180"/>
      <c r="J198" s="181">
        <f>ROUND(I198*H198,2)</f>
        <v>0</v>
      </c>
      <c r="K198" s="177" t="s">
        <v>130</v>
      </c>
      <c r="L198" s="41"/>
      <c r="M198" s="182" t="s">
        <v>5</v>
      </c>
      <c r="N198" s="183" t="s">
        <v>45</v>
      </c>
      <c r="O198" s="42"/>
      <c r="P198" s="184">
        <f>O198*H198</f>
        <v>0</v>
      </c>
      <c r="Q198" s="184">
        <v>1.1480000000000001E-2</v>
      </c>
      <c r="R198" s="184">
        <f>Q198*H198</f>
        <v>1.215732</v>
      </c>
      <c r="S198" s="184">
        <v>0</v>
      </c>
      <c r="T198" s="185">
        <f>S198*H198</f>
        <v>0</v>
      </c>
      <c r="AR198" s="24" t="s">
        <v>131</v>
      </c>
      <c r="AT198" s="24" t="s">
        <v>126</v>
      </c>
      <c r="AU198" s="24" t="s">
        <v>83</v>
      </c>
      <c r="AY198" s="24" t="s">
        <v>124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24" t="s">
        <v>24</v>
      </c>
      <c r="BK198" s="186">
        <f>ROUND(I198*H198,2)</f>
        <v>0</v>
      </c>
      <c r="BL198" s="24" t="s">
        <v>131</v>
      </c>
      <c r="BM198" s="24" t="s">
        <v>296</v>
      </c>
    </row>
    <row r="199" spans="2:65" s="1" customFormat="1" ht="27">
      <c r="B199" s="41"/>
      <c r="D199" s="192" t="s">
        <v>133</v>
      </c>
      <c r="F199" s="220" t="s">
        <v>297</v>
      </c>
      <c r="I199" s="189"/>
      <c r="L199" s="41"/>
      <c r="M199" s="190"/>
      <c r="N199" s="42"/>
      <c r="O199" s="42"/>
      <c r="P199" s="42"/>
      <c r="Q199" s="42"/>
      <c r="R199" s="42"/>
      <c r="S199" s="42"/>
      <c r="T199" s="70"/>
      <c r="AT199" s="24" t="s">
        <v>133</v>
      </c>
      <c r="AU199" s="24" t="s">
        <v>83</v>
      </c>
    </row>
    <row r="200" spans="2:65" s="1" customFormat="1" ht="31.5" customHeight="1">
      <c r="B200" s="174"/>
      <c r="C200" s="175" t="s">
        <v>298</v>
      </c>
      <c r="D200" s="175" t="s">
        <v>126</v>
      </c>
      <c r="E200" s="176" t="s">
        <v>299</v>
      </c>
      <c r="F200" s="177" t="s">
        <v>300</v>
      </c>
      <c r="G200" s="178" t="s">
        <v>301</v>
      </c>
      <c r="H200" s="179">
        <v>1</v>
      </c>
      <c r="I200" s="180"/>
      <c r="J200" s="181">
        <f>ROUND(I200*H200,2)</f>
        <v>0</v>
      </c>
      <c r="K200" s="177" t="s">
        <v>130</v>
      </c>
      <c r="L200" s="41"/>
      <c r="M200" s="182" t="s">
        <v>5</v>
      </c>
      <c r="N200" s="183" t="s">
        <v>45</v>
      </c>
      <c r="O200" s="42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AR200" s="24" t="s">
        <v>131</v>
      </c>
      <c r="AT200" s="24" t="s">
        <v>126</v>
      </c>
      <c r="AU200" s="24" t="s">
        <v>83</v>
      </c>
      <c r="AY200" s="24" t="s">
        <v>124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4" t="s">
        <v>24</v>
      </c>
      <c r="BK200" s="186">
        <f>ROUND(I200*H200,2)</f>
        <v>0</v>
      </c>
      <c r="BL200" s="24" t="s">
        <v>131</v>
      </c>
      <c r="BM200" s="24" t="s">
        <v>302</v>
      </c>
    </row>
    <row r="201" spans="2:65" s="1" customFormat="1" ht="27">
      <c r="B201" s="41"/>
      <c r="D201" s="192" t="s">
        <v>133</v>
      </c>
      <c r="F201" s="220" t="s">
        <v>303</v>
      </c>
      <c r="I201" s="189"/>
      <c r="L201" s="41"/>
      <c r="M201" s="190"/>
      <c r="N201" s="42"/>
      <c r="O201" s="42"/>
      <c r="P201" s="42"/>
      <c r="Q201" s="42"/>
      <c r="R201" s="42"/>
      <c r="S201" s="42"/>
      <c r="T201" s="70"/>
      <c r="AT201" s="24" t="s">
        <v>133</v>
      </c>
      <c r="AU201" s="24" t="s">
        <v>83</v>
      </c>
    </row>
    <row r="202" spans="2:65" s="1" customFormat="1" ht="22.5" customHeight="1">
      <c r="B202" s="174"/>
      <c r="C202" s="229" t="s">
        <v>304</v>
      </c>
      <c r="D202" s="229" t="s">
        <v>251</v>
      </c>
      <c r="E202" s="230" t="s">
        <v>305</v>
      </c>
      <c r="F202" s="231" t="s">
        <v>306</v>
      </c>
      <c r="G202" s="232" t="s">
        <v>301</v>
      </c>
      <c r="H202" s="233">
        <v>1</v>
      </c>
      <c r="I202" s="234"/>
      <c r="J202" s="235">
        <f>ROUND(I202*H202,2)</f>
        <v>0</v>
      </c>
      <c r="K202" s="231" t="s">
        <v>130</v>
      </c>
      <c r="L202" s="236"/>
      <c r="M202" s="237" t="s">
        <v>5</v>
      </c>
      <c r="N202" s="238" t="s">
        <v>45</v>
      </c>
      <c r="O202" s="42"/>
      <c r="P202" s="184">
        <f>O202*H202</f>
        <v>0</v>
      </c>
      <c r="Q202" s="184">
        <v>2.7999999999999998E-4</v>
      </c>
      <c r="R202" s="184">
        <f>Q202*H202</f>
        <v>2.7999999999999998E-4</v>
      </c>
      <c r="S202" s="184">
        <v>0</v>
      </c>
      <c r="T202" s="185">
        <f>S202*H202</f>
        <v>0</v>
      </c>
      <c r="AR202" s="24" t="s">
        <v>190</v>
      </c>
      <c r="AT202" s="24" t="s">
        <v>251</v>
      </c>
      <c r="AU202" s="24" t="s">
        <v>83</v>
      </c>
      <c r="AY202" s="24" t="s">
        <v>124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24" t="s">
        <v>24</v>
      </c>
      <c r="BK202" s="186">
        <f>ROUND(I202*H202,2)</f>
        <v>0</v>
      </c>
      <c r="BL202" s="24" t="s">
        <v>131</v>
      </c>
      <c r="BM202" s="24" t="s">
        <v>307</v>
      </c>
    </row>
    <row r="203" spans="2:65" s="1" customFormat="1" ht="13.5">
      <c r="B203" s="41"/>
      <c r="D203" s="192" t="s">
        <v>133</v>
      </c>
      <c r="F203" s="220" t="s">
        <v>308</v>
      </c>
      <c r="I203" s="189"/>
      <c r="L203" s="41"/>
      <c r="M203" s="190"/>
      <c r="N203" s="42"/>
      <c r="O203" s="42"/>
      <c r="P203" s="42"/>
      <c r="Q203" s="42"/>
      <c r="R203" s="42"/>
      <c r="S203" s="42"/>
      <c r="T203" s="70"/>
      <c r="AT203" s="24" t="s">
        <v>133</v>
      </c>
      <c r="AU203" s="24" t="s">
        <v>83</v>
      </c>
    </row>
    <row r="204" spans="2:65" s="1" customFormat="1" ht="31.5" customHeight="1">
      <c r="B204" s="174"/>
      <c r="C204" s="175" t="s">
        <v>309</v>
      </c>
      <c r="D204" s="175" t="s">
        <v>126</v>
      </c>
      <c r="E204" s="176" t="s">
        <v>310</v>
      </c>
      <c r="F204" s="177" t="s">
        <v>311</v>
      </c>
      <c r="G204" s="178" t="s">
        <v>301</v>
      </c>
      <c r="H204" s="179">
        <v>1</v>
      </c>
      <c r="I204" s="180"/>
      <c r="J204" s="181">
        <f>ROUND(I204*H204,2)</f>
        <v>0</v>
      </c>
      <c r="K204" s="177" t="s">
        <v>130</v>
      </c>
      <c r="L204" s="41"/>
      <c r="M204" s="182" t="s">
        <v>5</v>
      </c>
      <c r="N204" s="183" t="s">
        <v>45</v>
      </c>
      <c r="O204" s="42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AR204" s="24" t="s">
        <v>131</v>
      </c>
      <c r="AT204" s="24" t="s">
        <v>126</v>
      </c>
      <c r="AU204" s="24" t="s">
        <v>83</v>
      </c>
      <c r="AY204" s="24" t="s">
        <v>124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24" t="s">
        <v>24</v>
      </c>
      <c r="BK204" s="186">
        <f>ROUND(I204*H204,2)</f>
        <v>0</v>
      </c>
      <c r="BL204" s="24" t="s">
        <v>131</v>
      </c>
      <c r="BM204" s="24" t="s">
        <v>312</v>
      </c>
    </row>
    <row r="205" spans="2:65" s="1" customFormat="1" ht="27">
      <c r="B205" s="41"/>
      <c r="D205" s="192" t="s">
        <v>133</v>
      </c>
      <c r="F205" s="220" t="s">
        <v>313</v>
      </c>
      <c r="I205" s="189"/>
      <c r="L205" s="41"/>
      <c r="M205" s="190"/>
      <c r="N205" s="42"/>
      <c r="O205" s="42"/>
      <c r="P205" s="42"/>
      <c r="Q205" s="42"/>
      <c r="R205" s="42"/>
      <c r="S205" s="42"/>
      <c r="T205" s="70"/>
      <c r="AT205" s="24" t="s">
        <v>133</v>
      </c>
      <c r="AU205" s="24" t="s">
        <v>83</v>
      </c>
    </row>
    <row r="206" spans="2:65" s="1" customFormat="1" ht="22.5" customHeight="1">
      <c r="B206" s="174"/>
      <c r="C206" s="229" t="s">
        <v>314</v>
      </c>
      <c r="D206" s="229" t="s">
        <v>251</v>
      </c>
      <c r="E206" s="230" t="s">
        <v>315</v>
      </c>
      <c r="F206" s="231" t="s">
        <v>316</v>
      </c>
      <c r="G206" s="232" t="s">
        <v>301</v>
      </c>
      <c r="H206" s="233">
        <v>1</v>
      </c>
      <c r="I206" s="234"/>
      <c r="J206" s="235">
        <f>ROUND(I206*H206,2)</f>
        <v>0</v>
      </c>
      <c r="K206" s="231" t="s">
        <v>130</v>
      </c>
      <c r="L206" s="236"/>
      <c r="M206" s="237" t="s">
        <v>5</v>
      </c>
      <c r="N206" s="238" t="s">
        <v>45</v>
      </c>
      <c r="O206" s="42"/>
      <c r="P206" s="184">
        <f>O206*H206</f>
        <v>0</v>
      </c>
      <c r="Q206" s="184">
        <v>4.6000000000000001E-4</v>
      </c>
      <c r="R206" s="184">
        <f>Q206*H206</f>
        <v>4.6000000000000001E-4</v>
      </c>
      <c r="S206" s="184">
        <v>0</v>
      </c>
      <c r="T206" s="185">
        <f>S206*H206</f>
        <v>0</v>
      </c>
      <c r="AR206" s="24" t="s">
        <v>190</v>
      </c>
      <c r="AT206" s="24" t="s">
        <v>251</v>
      </c>
      <c r="AU206" s="24" t="s">
        <v>83</v>
      </c>
      <c r="AY206" s="24" t="s">
        <v>124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24" t="s">
        <v>24</v>
      </c>
      <c r="BK206" s="186">
        <f>ROUND(I206*H206,2)</f>
        <v>0</v>
      </c>
      <c r="BL206" s="24" t="s">
        <v>131</v>
      </c>
      <c r="BM206" s="24" t="s">
        <v>317</v>
      </c>
    </row>
    <row r="207" spans="2:65" s="1" customFormat="1" ht="13.5">
      <c r="B207" s="41"/>
      <c r="D207" s="192" t="s">
        <v>133</v>
      </c>
      <c r="F207" s="220" t="s">
        <v>318</v>
      </c>
      <c r="I207" s="189"/>
      <c r="L207" s="41"/>
      <c r="M207" s="190"/>
      <c r="N207" s="42"/>
      <c r="O207" s="42"/>
      <c r="P207" s="42"/>
      <c r="Q207" s="42"/>
      <c r="R207" s="42"/>
      <c r="S207" s="42"/>
      <c r="T207" s="70"/>
      <c r="AT207" s="24" t="s">
        <v>133</v>
      </c>
      <c r="AU207" s="24" t="s">
        <v>83</v>
      </c>
    </row>
    <row r="208" spans="2:65" s="1" customFormat="1" ht="31.5" customHeight="1">
      <c r="B208" s="174"/>
      <c r="C208" s="175" t="s">
        <v>319</v>
      </c>
      <c r="D208" s="175" t="s">
        <v>126</v>
      </c>
      <c r="E208" s="176" t="s">
        <v>320</v>
      </c>
      <c r="F208" s="177" t="s">
        <v>321</v>
      </c>
      <c r="G208" s="178" t="s">
        <v>301</v>
      </c>
      <c r="H208" s="179">
        <v>4</v>
      </c>
      <c r="I208" s="180"/>
      <c r="J208" s="181">
        <f>ROUND(I208*H208,2)</f>
        <v>0</v>
      </c>
      <c r="K208" s="177" t="s">
        <v>130</v>
      </c>
      <c r="L208" s="41"/>
      <c r="M208" s="182" t="s">
        <v>5</v>
      </c>
      <c r="N208" s="183" t="s">
        <v>45</v>
      </c>
      <c r="O208" s="42"/>
      <c r="P208" s="184">
        <f>O208*H208</f>
        <v>0</v>
      </c>
      <c r="Q208" s="184">
        <v>1.0000000000000001E-5</v>
      </c>
      <c r="R208" s="184">
        <f>Q208*H208</f>
        <v>4.0000000000000003E-5</v>
      </c>
      <c r="S208" s="184">
        <v>0</v>
      </c>
      <c r="T208" s="185">
        <f>S208*H208</f>
        <v>0</v>
      </c>
      <c r="AR208" s="24" t="s">
        <v>131</v>
      </c>
      <c r="AT208" s="24" t="s">
        <v>126</v>
      </c>
      <c r="AU208" s="24" t="s">
        <v>83</v>
      </c>
      <c r="AY208" s="24" t="s">
        <v>124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24" t="s">
        <v>24</v>
      </c>
      <c r="BK208" s="186">
        <f>ROUND(I208*H208,2)</f>
        <v>0</v>
      </c>
      <c r="BL208" s="24" t="s">
        <v>131</v>
      </c>
      <c r="BM208" s="24" t="s">
        <v>322</v>
      </c>
    </row>
    <row r="209" spans="2:65" s="1" customFormat="1" ht="27">
      <c r="B209" s="41"/>
      <c r="D209" s="192" t="s">
        <v>133</v>
      </c>
      <c r="F209" s="220" t="s">
        <v>323</v>
      </c>
      <c r="I209" s="189"/>
      <c r="L209" s="41"/>
      <c r="M209" s="190"/>
      <c r="N209" s="42"/>
      <c r="O209" s="42"/>
      <c r="P209" s="42"/>
      <c r="Q209" s="42"/>
      <c r="R209" s="42"/>
      <c r="S209" s="42"/>
      <c r="T209" s="70"/>
      <c r="AT209" s="24" t="s">
        <v>133</v>
      </c>
      <c r="AU209" s="24" t="s">
        <v>83</v>
      </c>
    </row>
    <row r="210" spans="2:65" s="1" customFormat="1" ht="22.5" customHeight="1">
      <c r="B210" s="174"/>
      <c r="C210" s="229" t="s">
        <v>324</v>
      </c>
      <c r="D210" s="229" t="s">
        <v>251</v>
      </c>
      <c r="E210" s="230" t="s">
        <v>325</v>
      </c>
      <c r="F210" s="231" t="s">
        <v>326</v>
      </c>
      <c r="G210" s="232" t="s">
        <v>301</v>
      </c>
      <c r="H210" s="233">
        <v>1</v>
      </c>
      <c r="I210" s="234"/>
      <c r="J210" s="235">
        <f>ROUND(I210*H210,2)</f>
        <v>0</v>
      </c>
      <c r="K210" s="231" t="s">
        <v>130</v>
      </c>
      <c r="L210" s="236"/>
      <c r="M210" s="237" t="s">
        <v>5</v>
      </c>
      <c r="N210" s="238" t="s">
        <v>45</v>
      </c>
      <c r="O210" s="42"/>
      <c r="P210" s="184">
        <f>O210*H210</f>
        <v>0</v>
      </c>
      <c r="Q210" s="184">
        <v>1.9E-3</v>
      </c>
      <c r="R210" s="184">
        <f>Q210*H210</f>
        <v>1.9E-3</v>
      </c>
      <c r="S210" s="184">
        <v>0</v>
      </c>
      <c r="T210" s="185">
        <f>S210*H210</f>
        <v>0</v>
      </c>
      <c r="AR210" s="24" t="s">
        <v>190</v>
      </c>
      <c r="AT210" s="24" t="s">
        <v>251</v>
      </c>
      <c r="AU210" s="24" t="s">
        <v>83</v>
      </c>
      <c r="AY210" s="24" t="s">
        <v>124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24" t="s">
        <v>24</v>
      </c>
      <c r="BK210" s="186">
        <f>ROUND(I210*H210,2)</f>
        <v>0</v>
      </c>
      <c r="BL210" s="24" t="s">
        <v>131</v>
      </c>
      <c r="BM210" s="24" t="s">
        <v>327</v>
      </c>
    </row>
    <row r="211" spans="2:65" s="1" customFormat="1" ht="13.5">
      <c r="B211" s="41"/>
      <c r="D211" s="187" t="s">
        <v>133</v>
      </c>
      <c r="F211" s="188" t="s">
        <v>328</v>
      </c>
      <c r="I211" s="189"/>
      <c r="L211" s="41"/>
      <c r="M211" s="190"/>
      <c r="N211" s="42"/>
      <c r="O211" s="42"/>
      <c r="P211" s="42"/>
      <c r="Q211" s="42"/>
      <c r="R211" s="42"/>
      <c r="S211" s="42"/>
      <c r="T211" s="70"/>
      <c r="AT211" s="24" t="s">
        <v>133</v>
      </c>
      <c r="AU211" s="24" t="s">
        <v>83</v>
      </c>
    </row>
    <row r="212" spans="2:65" s="1" customFormat="1" ht="27">
      <c r="B212" s="41"/>
      <c r="D212" s="192" t="s">
        <v>329</v>
      </c>
      <c r="F212" s="242" t="s">
        <v>330</v>
      </c>
      <c r="I212" s="189"/>
      <c r="L212" s="41"/>
      <c r="M212" s="190"/>
      <c r="N212" s="42"/>
      <c r="O212" s="42"/>
      <c r="P212" s="42"/>
      <c r="Q212" s="42"/>
      <c r="R212" s="42"/>
      <c r="S212" s="42"/>
      <c r="T212" s="70"/>
      <c r="AT212" s="24" t="s">
        <v>329</v>
      </c>
      <c r="AU212" s="24" t="s">
        <v>83</v>
      </c>
    </row>
    <row r="213" spans="2:65" s="1" customFormat="1" ht="22.5" customHeight="1">
      <c r="B213" s="174"/>
      <c r="C213" s="229" t="s">
        <v>331</v>
      </c>
      <c r="D213" s="229" t="s">
        <v>251</v>
      </c>
      <c r="E213" s="230" t="s">
        <v>332</v>
      </c>
      <c r="F213" s="231" t="s">
        <v>333</v>
      </c>
      <c r="G213" s="232" t="s">
        <v>301</v>
      </c>
      <c r="H213" s="233">
        <v>3</v>
      </c>
      <c r="I213" s="234"/>
      <c r="J213" s="235">
        <f>ROUND(I213*H213,2)</f>
        <v>0</v>
      </c>
      <c r="K213" s="231" t="s">
        <v>130</v>
      </c>
      <c r="L213" s="236"/>
      <c r="M213" s="237" t="s">
        <v>5</v>
      </c>
      <c r="N213" s="238" t="s">
        <v>45</v>
      </c>
      <c r="O213" s="42"/>
      <c r="P213" s="184">
        <f>O213*H213</f>
        <v>0</v>
      </c>
      <c r="Q213" s="184">
        <v>4.4299999999999999E-3</v>
      </c>
      <c r="R213" s="184">
        <f>Q213*H213</f>
        <v>1.329E-2</v>
      </c>
      <c r="S213" s="184">
        <v>0</v>
      </c>
      <c r="T213" s="185">
        <f>S213*H213</f>
        <v>0</v>
      </c>
      <c r="AR213" s="24" t="s">
        <v>190</v>
      </c>
      <c r="AT213" s="24" t="s">
        <v>251</v>
      </c>
      <c r="AU213" s="24" t="s">
        <v>83</v>
      </c>
      <c r="AY213" s="24" t="s">
        <v>124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24" t="s">
        <v>24</v>
      </c>
      <c r="BK213" s="186">
        <f>ROUND(I213*H213,2)</f>
        <v>0</v>
      </c>
      <c r="BL213" s="24" t="s">
        <v>131</v>
      </c>
      <c r="BM213" s="24" t="s">
        <v>334</v>
      </c>
    </row>
    <row r="214" spans="2:65" s="1" customFormat="1" ht="13.5">
      <c r="B214" s="41"/>
      <c r="D214" s="192" t="s">
        <v>133</v>
      </c>
      <c r="F214" s="220" t="s">
        <v>335</v>
      </c>
      <c r="I214" s="189"/>
      <c r="L214" s="41"/>
      <c r="M214" s="190"/>
      <c r="N214" s="42"/>
      <c r="O214" s="42"/>
      <c r="P214" s="42"/>
      <c r="Q214" s="42"/>
      <c r="R214" s="42"/>
      <c r="S214" s="42"/>
      <c r="T214" s="70"/>
      <c r="AT214" s="24" t="s">
        <v>133</v>
      </c>
      <c r="AU214" s="24" t="s">
        <v>83</v>
      </c>
    </row>
    <row r="215" spans="2:65" s="1" customFormat="1" ht="31.5" customHeight="1">
      <c r="B215" s="174"/>
      <c r="C215" s="175" t="s">
        <v>336</v>
      </c>
      <c r="D215" s="175" t="s">
        <v>126</v>
      </c>
      <c r="E215" s="176" t="s">
        <v>337</v>
      </c>
      <c r="F215" s="177" t="s">
        <v>338</v>
      </c>
      <c r="G215" s="178" t="s">
        <v>301</v>
      </c>
      <c r="H215" s="179">
        <v>2</v>
      </c>
      <c r="I215" s="180"/>
      <c r="J215" s="181">
        <f>ROUND(I215*H215,2)</f>
        <v>0</v>
      </c>
      <c r="K215" s="177" t="s">
        <v>130</v>
      </c>
      <c r="L215" s="41"/>
      <c r="M215" s="182" t="s">
        <v>5</v>
      </c>
      <c r="N215" s="183" t="s">
        <v>45</v>
      </c>
      <c r="O215" s="42"/>
      <c r="P215" s="184">
        <f>O215*H215</f>
        <v>0</v>
      </c>
      <c r="Q215" s="184">
        <v>1.0000000000000001E-5</v>
      </c>
      <c r="R215" s="184">
        <f>Q215*H215</f>
        <v>2.0000000000000002E-5</v>
      </c>
      <c r="S215" s="184">
        <v>0</v>
      </c>
      <c r="T215" s="185">
        <f>S215*H215</f>
        <v>0</v>
      </c>
      <c r="AR215" s="24" t="s">
        <v>131</v>
      </c>
      <c r="AT215" s="24" t="s">
        <v>126</v>
      </c>
      <c r="AU215" s="24" t="s">
        <v>83</v>
      </c>
      <c r="AY215" s="24" t="s">
        <v>124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24" t="s">
        <v>24</v>
      </c>
      <c r="BK215" s="186">
        <f>ROUND(I215*H215,2)</f>
        <v>0</v>
      </c>
      <c r="BL215" s="24" t="s">
        <v>131</v>
      </c>
      <c r="BM215" s="24" t="s">
        <v>339</v>
      </c>
    </row>
    <row r="216" spans="2:65" s="1" customFormat="1" ht="27">
      <c r="B216" s="41"/>
      <c r="D216" s="192" t="s">
        <v>133</v>
      </c>
      <c r="F216" s="220" t="s">
        <v>340</v>
      </c>
      <c r="I216" s="189"/>
      <c r="L216" s="41"/>
      <c r="M216" s="190"/>
      <c r="N216" s="42"/>
      <c r="O216" s="42"/>
      <c r="P216" s="42"/>
      <c r="Q216" s="42"/>
      <c r="R216" s="42"/>
      <c r="S216" s="42"/>
      <c r="T216" s="70"/>
      <c r="AT216" s="24" t="s">
        <v>133</v>
      </c>
      <c r="AU216" s="24" t="s">
        <v>83</v>
      </c>
    </row>
    <row r="217" spans="2:65" s="1" customFormat="1" ht="22.5" customHeight="1">
      <c r="B217" s="174"/>
      <c r="C217" s="229" t="s">
        <v>341</v>
      </c>
      <c r="D217" s="229" t="s">
        <v>251</v>
      </c>
      <c r="E217" s="230" t="s">
        <v>342</v>
      </c>
      <c r="F217" s="231" t="s">
        <v>343</v>
      </c>
      <c r="G217" s="232" t="s">
        <v>301</v>
      </c>
      <c r="H217" s="233">
        <v>1</v>
      </c>
      <c r="I217" s="234"/>
      <c r="J217" s="235">
        <f>ROUND(I217*H217,2)</f>
        <v>0</v>
      </c>
      <c r="K217" s="231" t="s">
        <v>130</v>
      </c>
      <c r="L217" s="236"/>
      <c r="M217" s="237" t="s">
        <v>5</v>
      </c>
      <c r="N217" s="238" t="s">
        <v>45</v>
      </c>
      <c r="O217" s="42"/>
      <c r="P217" s="184">
        <f>O217*H217</f>
        <v>0</v>
      </c>
      <c r="Q217" s="184">
        <v>1.2099999999999999E-3</v>
      </c>
      <c r="R217" s="184">
        <f>Q217*H217</f>
        <v>1.2099999999999999E-3</v>
      </c>
      <c r="S217" s="184">
        <v>0</v>
      </c>
      <c r="T217" s="185">
        <f>S217*H217</f>
        <v>0</v>
      </c>
      <c r="AR217" s="24" t="s">
        <v>190</v>
      </c>
      <c r="AT217" s="24" t="s">
        <v>251</v>
      </c>
      <c r="AU217" s="24" t="s">
        <v>83</v>
      </c>
      <c r="AY217" s="24" t="s">
        <v>124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24" t="s">
        <v>24</v>
      </c>
      <c r="BK217" s="186">
        <f>ROUND(I217*H217,2)</f>
        <v>0</v>
      </c>
      <c r="BL217" s="24" t="s">
        <v>131</v>
      </c>
      <c r="BM217" s="24" t="s">
        <v>344</v>
      </c>
    </row>
    <row r="218" spans="2:65" s="1" customFormat="1" ht="13.5">
      <c r="B218" s="41"/>
      <c r="D218" s="192" t="s">
        <v>133</v>
      </c>
      <c r="F218" s="220" t="s">
        <v>345</v>
      </c>
      <c r="I218" s="189"/>
      <c r="L218" s="41"/>
      <c r="M218" s="190"/>
      <c r="N218" s="42"/>
      <c r="O218" s="42"/>
      <c r="P218" s="42"/>
      <c r="Q218" s="42"/>
      <c r="R218" s="42"/>
      <c r="S218" s="42"/>
      <c r="T218" s="70"/>
      <c r="AT218" s="24" t="s">
        <v>133</v>
      </c>
      <c r="AU218" s="24" t="s">
        <v>83</v>
      </c>
    </row>
    <row r="219" spans="2:65" s="1" customFormat="1" ht="22.5" customHeight="1">
      <c r="B219" s="174"/>
      <c r="C219" s="229" t="s">
        <v>346</v>
      </c>
      <c r="D219" s="229" t="s">
        <v>251</v>
      </c>
      <c r="E219" s="230" t="s">
        <v>347</v>
      </c>
      <c r="F219" s="231" t="s">
        <v>348</v>
      </c>
      <c r="G219" s="232" t="s">
        <v>301</v>
      </c>
      <c r="H219" s="233">
        <v>1</v>
      </c>
      <c r="I219" s="234"/>
      <c r="J219" s="235">
        <f>ROUND(I219*H219,2)</f>
        <v>0</v>
      </c>
      <c r="K219" s="231" t="s">
        <v>130</v>
      </c>
      <c r="L219" s="236"/>
      <c r="M219" s="237" t="s">
        <v>5</v>
      </c>
      <c r="N219" s="238" t="s">
        <v>45</v>
      </c>
      <c r="O219" s="42"/>
      <c r="P219" s="184">
        <f>O219*H219</f>
        <v>0</v>
      </c>
      <c r="Q219" s="184">
        <v>1.23E-3</v>
      </c>
      <c r="R219" s="184">
        <f>Q219*H219</f>
        <v>1.23E-3</v>
      </c>
      <c r="S219" s="184">
        <v>0</v>
      </c>
      <c r="T219" s="185">
        <f>S219*H219</f>
        <v>0</v>
      </c>
      <c r="AR219" s="24" t="s">
        <v>190</v>
      </c>
      <c r="AT219" s="24" t="s">
        <v>251</v>
      </c>
      <c r="AU219" s="24" t="s">
        <v>83</v>
      </c>
      <c r="AY219" s="24" t="s">
        <v>124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24" t="s">
        <v>24</v>
      </c>
      <c r="BK219" s="186">
        <f>ROUND(I219*H219,2)</f>
        <v>0</v>
      </c>
      <c r="BL219" s="24" t="s">
        <v>131</v>
      </c>
      <c r="BM219" s="24" t="s">
        <v>349</v>
      </c>
    </row>
    <row r="220" spans="2:65" s="1" customFormat="1" ht="13.5">
      <c r="B220" s="41"/>
      <c r="D220" s="192" t="s">
        <v>133</v>
      </c>
      <c r="F220" s="220" t="s">
        <v>350</v>
      </c>
      <c r="I220" s="189"/>
      <c r="L220" s="41"/>
      <c r="M220" s="190"/>
      <c r="N220" s="42"/>
      <c r="O220" s="42"/>
      <c r="P220" s="42"/>
      <c r="Q220" s="42"/>
      <c r="R220" s="42"/>
      <c r="S220" s="42"/>
      <c r="T220" s="70"/>
      <c r="AT220" s="24" t="s">
        <v>133</v>
      </c>
      <c r="AU220" s="24" t="s">
        <v>83</v>
      </c>
    </row>
    <row r="221" spans="2:65" s="1" customFormat="1" ht="31.5" customHeight="1">
      <c r="B221" s="174"/>
      <c r="C221" s="175" t="s">
        <v>351</v>
      </c>
      <c r="D221" s="175" t="s">
        <v>126</v>
      </c>
      <c r="E221" s="176" t="s">
        <v>352</v>
      </c>
      <c r="F221" s="177" t="s">
        <v>353</v>
      </c>
      <c r="G221" s="178" t="s">
        <v>301</v>
      </c>
      <c r="H221" s="179">
        <v>2</v>
      </c>
      <c r="I221" s="180"/>
      <c r="J221" s="181">
        <f>ROUND(I221*H221,2)</f>
        <v>0</v>
      </c>
      <c r="K221" s="177" t="s">
        <v>130</v>
      </c>
      <c r="L221" s="41"/>
      <c r="M221" s="182" t="s">
        <v>5</v>
      </c>
      <c r="N221" s="183" t="s">
        <v>45</v>
      </c>
      <c r="O221" s="42"/>
      <c r="P221" s="184">
        <f>O221*H221</f>
        <v>0</v>
      </c>
      <c r="Q221" s="184">
        <v>2.0000000000000002E-5</v>
      </c>
      <c r="R221" s="184">
        <f>Q221*H221</f>
        <v>4.0000000000000003E-5</v>
      </c>
      <c r="S221" s="184">
        <v>0</v>
      </c>
      <c r="T221" s="185">
        <f>S221*H221</f>
        <v>0</v>
      </c>
      <c r="AR221" s="24" t="s">
        <v>131</v>
      </c>
      <c r="AT221" s="24" t="s">
        <v>126</v>
      </c>
      <c r="AU221" s="24" t="s">
        <v>83</v>
      </c>
      <c r="AY221" s="24" t="s">
        <v>124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24" t="s">
        <v>24</v>
      </c>
      <c r="BK221" s="186">
        <f>ROUND(I221*H221,2)</f>
        <v>0</v>
      </c>
      <c r="BL221" s="24" t="s">
        <v>131</v>
      </c>
      <c r="BM221" s="24" t="s">
        <v>354</v>
      </c>
    </row>
    <row r="222" spans="2:65" s="1" customFormat="1" ht="27">
      <c r="B222" s="41"/>
      <c r="D222" s="192" t="s">
        <v>133</v>
      </c>
      <c r="F222" s="220" t="s">
        <v>355</v>
      </c>
      <c r="I222" s="189"/>
      <c r="L222" s="41"/>
      <c r="M222" s="190"/>
      <c r="N222" s="42"/>
      <c r="O222" s="42"/>
      <c r="P222" s="42"/>
      <c r="Q222" s="42"/>
      <c r="R222" s="42"/>
      <c r="S222" s="42"/>
      <c r="T222" s="70"/>
      <c r="AT222" s="24" t="s">
        <v>133</v>
      </c>
      <c r="AU222" s="24" t="s">
        <v>83</v>
      </c>
    </row>
    <row r="223" spans="2:65" s="1" customFormat="1" ht="22.5" customHeight="1">
      <c r="B223" s="174"/>
      <c r="C223" s="229" t="s">
        <v>356</v>
      </c>
      <c r="D223" s="229" t="s">
        <v>251</v>
      </c>
      <c r="E223" s="230" t="s">
        <v>357</v>
      </c>
      <c r="F223" s="231" t="s">
        <v>358</v>
      </c>
      <c r="G223" s="232" t="s">
        <v>301</v>
      </c>
      <c r="H223" s="233">
        <v>1</v>
      </c>
      <c r="I223" s="234"/>
      <c r="J223" s="235">
        <f>ROUND(I223*H223,2)</f>
        <v>0</v>
      </c>
      <c r="K223" s="231" t="s">
        <v>5</v>
      </c>
      <c r="L223" s="236"/>
      <c r="M223" s="237" t="s">
        <v>5</v>
      </c>
      <c r="N223" s="238" t="s">
        <v>45</v>
      </c>
      <c r="O223" s="42"/>
      <c r="P223" s="184">
        <f>O223*H223</f>
        <v>0</v>
      </c>
      <c r="Q223" s="184">
        <v>9.2999999999999992E-3</v>
      </c>
      <c r="R223" s="184">
        <f>Q223*H223</f>
        <v>9.2999999999999992E-3</v>
      </c>
      <c r="S223" s="184">
        <v>0</v>
      </c>
      <c r="T223" s="185">
        <f>S223*H223</f>
        <v>0</v>
      </c>
      <c r="AR223" s="24" t="s">
        <v>190</v>
      </c>
      <c r="AT223" s="24" t="s">
        <v>251</v>
      </c>
      <c r="AU223" s="24" t="s">
        <v>83</v>
      </c>
      <c r="AY223" s="24" t="s">
        <v>124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24" t="s">
        <v>24</v>
      </c>
      <c r="BK223" s="186">
        <f>ROUND(I223*H223,2)</f>
        <v>0</v>
      </c>
      <c r="BL223" s="24" t="s">
        <v>131</v>
      </c>
      <c r="BM223" s="24" t="s">
        <v>359</v>
      </c>
    </row>
    <row r="224" spans="2:65" s="1" customFormat="1" ht="13.5">
      <c r="B224" s="41"/>
      <c r="D224" s="192" t="s">
        <v>133</v>
      </c>
      <c r="F224" s="220" t="s">
        <v>360</v>
      </c>
      <c r="I224" s="189"/>
      <c r="L224" s="41"/>
      <c r="M224" s="190"/>
      <c r="N224" s="42"/>
      <c r="O224" s="42"/>
      <c r="P224" s="42"/>
      <c r="Q224" s="42"/>
      <c r="R224" s="42"/>
      <c r="S224" s="42"/>
      <c r="T224" s="70"/>
      <c r="AT224" s="24" t="s">
        <v>133</v>
      </c>
      <c r="AU224" s="24" t="s">
        <v>83</v>
      </c>
    </row>
    <row r="225" spans="2:65" s="1" customFormat="1" ht="22.5" customHeight="1">
      <c r="B225" s="174"/>
      <c r="C225" s="229" t="s">
        <v>361</v>
      </c>
      <c r="D225" s="229" t="s">
        <v>251</v>
      </c>
      <c r="E225" s="230" t="s">
        <v>362</v>
      </c>
      <c r="F225" s="231" t="s">
        <v>363</v>
      </c>
      <c r="G225" s="232" t="s">
        <v>301</v>
      </c>
      <c r="H225" s="233">
        <v>1</v>
      </c>
      <c r="I225" s="234"/>
      <c r="J225" s="235">
        <f>ROUND(I225*H225,2)</f>
        <v>0</v>
      </c>
      <c r="K225" s="231" t="s">
        <v>130</v>
      </c>
      <c r="L225" s="236"/>
      <c r="M225" s="237" t="s">
        <v>5</v>
      </c>
      <c r="N225" s="238" t="s">
        <v>45</v>
      </c>
      <c r="O225" s="42"/>
      <c r="P225" s="184">
        <f>O225*H225</f>
        <v>0</v>
      </c>
      <c r="Q225" s="184">
        <v>9.5999999999999992E-3</v>
      </c>
      <c r="R225" s="184">
        <f>Q225*H225</f>
        <v>9.5999999999999992E-3</v>
      </c>
      <c r="S225" s="184">
        <v>0</v>
      </c>
      <c r="T225" s="185">
        <f>S225*H225</f>
        <v>0</v>
      </c>
      <c r="AR225" s="24" t="s">
        <v>190</v>
      </c>
      <c r="AT225" s="24" t="s">
        <v>251</v>
      </c>
      <c r="AU225" s="24" t="s">
        <v>83</v>
      </c>
      <c r="AY225" s="24" t="s">
        <v>124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24" t="s">
        <v>24</v>
      </c>
      <c r="BK225" s="186">
        <f>ROUND(I225*H225,2)</f>
        <v>0</v>
      </c>
      <c r="BL225" s="24" t="s">
        <v>131</v>
      </c>
      <c r="BM225" s="24" t="s">
        <v>364</v>
      </c>
    </row>
    <row r="226" spans="2:65" s="1" customFormat="1" ht="13.5">
      <c r="B226" s="41"/>
      <c r="D226" s="192" t="s">
        <v>133</v>
      </c>
      <c r="F226" s="220" t="s">
        <v>365</v>
      </c>
      <c r="I226" s="189"/>
      <c r="L226" s="41"/>
      <c r="M226" s="190"/>
      <c r="N226" s="42"/>
      <c r="O226" s="42"/>
      <c r="P226" s="42"/>
      <c r="Q226" s="42"/>
      <c r="R226" s="42"/>
      <c r="S226" s="42"/>
      <c r="T226" s="70"/>
      <c r="AT226" s="24" t="s">
        <v>133</v>
      </c>
      <c r="AU226" s="24" t="s">
        <v>83</v>
      </c>
    </row>
    <row r="227" spans="2:65" s="1" customFormat="1" ht="22.5" customHeight="1">
      <c r="B227" s="174"/>
      <c r="C227" s="175" t="s">
        <v>366</v>
      </c>
      <c r="D227" s="175" t="s">
        <v>126</v>
      </c>
      <c r="E227" s="176" t="s">
        <v>367</v>
      </c>
      <c r="F227" s="177" t="s">
        <v>368</v>
      </c>
      <c r="G227" s="178" t="s">
        <v>286</v>
      </c>
      <c r="H227" s="179">
        <v>5.3</v>
      </c>
      <c r="I227" s="180"/>
      <c r="J227" s="181">
        <f>ROUND(I227*H227,2)</f>
        <v>0</v>
      </c>
      <c r="K227" s="177" t="s">
        <v>130</v>
      </c>
      <c r="L227" s="41"/>
      <c r="M227" s="182" t="s">
        <v>5</v>
      </c>
      <c r="N227" s="183" t="s">
        <v>45</v>
      </c>
      <c r="O227" s="42"/>
      <c r="P227" s="184">
        <f>O227*H227</f>
        <v>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AR227" s="24" t="s">
        <v>131</v>
      </c>
      <c r="AT227" s="24" t="s">
        <v>126</v>
      </c>
      <c r="AU227" s="24" t="s">
        <v>83</v>
      </c>
      <c r="AY227" s="24" t="s">
        <v>124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24" t="s">
        <v>24</v>
      </c>
      <c r="BK227" s="186">
        <f>ROUND(I227*H227,2)</f>
        <v>0</v>
      </c>
      <c r="BL227" s="24" t="s">
        <v>131</v>
      </c>
      <c r="BM227" s="24" t="s">
        <v>369</v>
      </c>
    </row>
    <row r="228" spans="2:65" s="1" customFormat="1" ht="13.5">
      <c r="B228" s="41"/>
      <c r="D228" s="192" t="s">
        <v>133</v>
      </c>
      <c r="F228" s="220" t="s">
        <v>370</v>
      </c>
      <c r="I228" s="189"/>
      <c r="L228" s="41"/>
      <c r="M228" s="190"/>
      <c r="N228" s="42"/>
      <c r="O228" s="42"/>
      <c r="P228" s="42"/>
      <c r="Q228" s="42"/>
      <c r="R228" s="42"/>
      <c r="S228" s="42"/>
      <c r="T228" s="70"/>
      <c r="AT228" s="24" t="s">
        <v>133</v>
      </c>
      <c r="AU228" s="24" t="s">
        <v>83</v>
      </c>
    </row>
    <row r="229" spans="2:65" s="1" customFormat="1" ht="22.5" customHeight="1">
      <c r="B229" s="174"/>
      <c r="C229" s="175" t="s">
        <v>371</v>
      </c>
      <c r="D229" s="175" t="s">
        <v>126</v>
      </c>
      <c r="E229" s="176" t="s">
        <v>372</v>
      </c>
      <c r="F229" s="177" t="s">
        <v>373</v>
      </c>
      <c r="G229" s="178" t="s">
        <v>286</v>
      </c>
      <c r="H229" s="179">
        <v>55.1</v>
      </c>
      <c r="I229" s="180"/>
      <c r="J229" s="181">
        <f>ROUND(I229*H229,2)</f>
        <v>0</v>
      </c>
      <c r="K229" s="177" t="s">
        <v>130</v>
      </c>
      <c r="L229" s="41"/>
      <c r="M229" s="182" t="s">
        <v>5</v>
      </c>
      <c r="N229" s="183" t="s">
        <v>45</v>
      </c>
      <c r="O229" s="42"/>
      <c r="P229" s="184">
        <f>O229*H229</f>
        <v>0</v>
      </c>
      <c r="Q229" s="184">
        <v>0</v>
      </c>
      <c r="R229" s="184">
        <f>Q229*H229</f>
        <v>0</v>
      </c>
      <c r="S229" s="184">
        <v>0</v>
      </c>
      <c r="T229" s="185">
        <f>S229*H229</f>
        <v>0</v>
      </c>
      <c r="AR229" s="24" t="s">
        <v>131</v>
      </c>
      <c r="AT229" s="24" t="s">
        <v>126</v>
      </c>
      <c r="AU229" s="24" t="s">
        <v>83</v>
      </c>
      <c r="AY229" s="24" t="s">
        <v>124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24" t="s">
        <v>24</v>
      </c>
      <c r="BK229" s="186">
        <f>ROUND(I229*H229,2)</f>
        <v>0</v>
      </c>
      <c r="BL229" s="24" t="s">
        <v>131</v>
      </c>
      <c r="BM229" s="24" t="s">
        <v>374</v>
      </c>
    </row>
    <row r="230" spans="2:65" s="1" customFormat="1" ht="13.5">
      <c r="B230" s="41"/>
      <c r="D230" s="192" t="s">
        <v>133</v>
      </c>
      <c r="F230" s="220" t="s">
        <v>375</v>
      </c>
      <c r="I230" s="189"/>
      <c r="L230" s="41"/>
      <c r="M230" s="190"/>
      <c r="N230" s="42"/>
      <c r="O230" s="42"/>
      <c r="P230" s="42"/>
      <c r="Q230" s="42"/>
      <c r="R230" s="42"/>
      <c r="S230" s="42"/>
      <c r="T230" s="70"/>
      <c r="AT230" s="24" t="s">
        <v>133</v>
      </c>
      <c r="AU230" s="24" t="s">
        <v>83</v>
      </c>
    </row>
    <row r="231" spans="2:65" s="1" customFormat="1" ht="22.5" customHeight="1">
      <c r="B231" s="174"/>
      <c r="C231" s="175" t="s">
        <v>376</v>
      </c>
      <c r="D231" s="175" t="s">
        <v>126</v>
      </c>
      <c r="E231" s="176" t="s">
        <v>377</v>
      </c>
      <c r="F231" s="177" t="s">
        <v>378</v>
      </c>
      <c r="G231" s="178" t="s">
        <v>286</v>
      </c>
      <c r="H231" s="179">
        <v>105.9</v>
      </c>
      <c r="I231" s="180"/>
      <c r="J231" s="181">
        <f>ROUND(I231*H231,2)</f>
        <v>0</v>
      </c>
      <c r="K231" s="177" t="s">
        <v>130</v>
      </c>
      <c r="L231" s="41"/>
      <c r="M231" s="182" t="s">
        <v>5</v>
      </c>
      <c r="N231" s="183" t="s">
        <v>45</v>
      </c>
      <c r="O231" s="42"/>
      <c r="P231" s="184">
        <f>O231*H231</f>
        <v>0</v>
      </c>
      <c r="Q231" s="184">
        <v>0</v>
      </c>
      <c r="R231" s="184">
        <f>Q231*H231</f>
        <v>0</v>
      </c>
      <c r="S231" s="184">
        <v>0</v>
      </c>
      <c r="T231" s="185">
        <f>S231*H231</f>
        <v>0</v>
      </c>
      <c r="AR231" s="24" t="s">
        <v>131</v>
      </c>
      <c r="AT231" s="24" t="s">
        <v>126</v>
      </c>
      <c r="AU231" s="24" t="s">
        <v>83</v>
      </c>
      <c r="AY231" s="24" t="s">
        <v>124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24" t="s">
        <v>24</v>
      </c>
      <c r="BK231" s="186">
        <f>ROUND(I231*H231,2)</f>
        <v>0</v>
      </c>
      <c r="BL231" s="24" t="s">
        <v>131</v>
      </c>
      <c r="BM231" s="24" t="s">
        <v>379</v>
      </c>
    </row>
    <row r="232" spans="2:65" s="1" customFormat="1" ht="13.5">
      <c r="B232" s="41"/>
      <c r="D232" s="192" t="s">
        <v>133</v>
      </c>
      <c r="F232" s="220" t="s">
        <v>380</v>
      </c>
      <c r="I232" s="189"/>
      <c r="L232" s="41"/>
      <c r="M232" s="190"/>
      <c r="N232" s="42"/>
      <c r="O232" s="42"/>
      <c r="P232" s="42"/>
      <c r="Q232" s="42"/>
      <c r="R232" s="42"/>
      <c r="S232" s="42"/>
      <c r="T232" s="70"/>
      <c r="AT232" s="24" t="s">
        <v>133</v>
      </c>
      <c r="AU232" s="24" t="s">
        <v>83</v>
      </c>
    </row>
    <row r="233" spans="2:65" s="1" customFormat="1" ht="22.5" customHeight="1">
      <c r="B233" s="174"/>
      <c r="C233" s="175" t="s">
        <v>381</v>
      </c>
      <c r="D233" s="175" t="s">
        <v>126</v>
      </c>
      <c r="E233" s="176" t="s">
        <v>382</v>
      </c>
      <c r="F233" s="177" t="s">
        <v>383</v>
      </c>
      <c r="G233" s="178" t="s">
        <v>286</v>
      </c>
      <c r="H233" s="179">
        <v>166.3</v>
      </c>
      <c r="I233" s="180"/>
      <c r="J233" s="181">
        <f>ROUND(I233*H233,2)</f>
        <v>0</v>
      </c>
      <c r="K233" s="177" t="s">
        <v>130</v>
      </c>
      <c r="L233" s="41"/>
      <c r="M233" s="182" t="s">
        <v>5</v>
      </c>
      <c r="N233" s="183" t="s">
        <v>45</v>
      </c>
      <c r="O233" s="42"/>
      <c r="P233" s="184">
        <f>O233*H233</f>
        <v>0</v>
      </c>
      <c r="Q233" s="184">
        <v>0</v>
      </c>
      <c r="R233" s="184">
        <f>Q233*H233</f>
        <v>0</v>
      </c>
      <c r="S233" s="184">
        <v>0</v>
      </c>
      <c r="T233" s="185">
        <f>S233*H233</f>
        <v>0</v>
      </c>
      <c r="AR233" s="24" t="s">
        <v>131</v>
      </c>
      <c r="AT233" s="24" t="s">
        <v>126</v>
      </c>
      <c r="AU233" s="24" t="s">
        <v>83</v>
      </c>
      <c r="AY233" s="24" t="s">
        <v>124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24" t="s">
        <v>24</v>
      </c>
      <c r="BK233" s="186">
        <f>ROUND(I233*H233,2)</f>
        <v>0</v>
      </c>
      <c r="BL233" s="24" t="s">
        <v>131</v>
      </c>
      <c r="BM233" s="24" t="s">
        <v>384</v>
      </c>
    </row>
    <row r="234" spans="2:65" s="1" customFormat="1" ht="13.5">
      <c r="B234" s="41"/>
      <c r="D234" s="187" t="s">
        <v>133</v>
      </c>
      <c r="F234" s="188" t="s">
        <v>385</v>
      </c>
      <c r="I234" s="189"/>
      <c r="L234" s="41"/>
      <c r="M234" s="190"/>
      <c r="N234" s="42"/>
      <c r="O234" s="42"/>
      <c r="P234" s="42"/>
      <c r="Q234" s="42"/>
      <c r="R234" s="42"/>
      <c r="S234" s="42"/>
      <c r="T234" s="70"/>
      <c r="AT234" s="24" t="s">
        <v>133</v>
      </c>
      <c r="AU234" s="24" t="s">
        <v>83</v>
      </c>
    </row>
    <row r="235" spans="2:65" s="11" customFormat="1" ht="13.5">
      <c r="B235" s="191"/>
      <c r="D235" s="192" t="s">
        <v>135</v>
      </c>
      <c r="E235" s="193" t="s">
        <v>5</v>
      </c>
      <c r="F235" s="194" t="s">
        <v>386</v>
      </c>
      <c r="H235" s="195">
        <v>166.3</v>
      </c>
      <c r="I235" s="196"/>
      <c r="L235" s="191"/>
      <c r="M235" s="197"/>
      <c r="N235" s="198"/>
      <c r="O235" s="198"/>
      <c r="P235" s="198"/>
      <c r="Q235" s="198"/>
      <c r="R235" s="198"/>
      <c r="S235" s="198"/>
      <c r="T235" s="199"/>
      <c r="AT235" s="200" t="s">
        <v>135</v>
      </c>
      <c r="AU235" s="200" t="s">
        <v>83</v>
      </c>
      <c r="AV235" s="11" t="s">
        <v>83</v>
      </c>
      <c r="AW235" s="11" t="s">
        <v>37</v>
      </c>
      <c r="AX235" s="11" t="s">
        <v>24</v>
      </c>
      <c r="AY235" s="200" t="s">
        <v>124</v>
      </c>
    </row>
    <row r="236" spans="2:65" s="1" customFormat="1" ht="31.5" customHeight="1">
      <c r="B236" s="174"/>
      <c r="C236" s="175" t="s">
        <v>387</v>
      </c>
      <c r="D236" s="175" t="s">
        <v>126</v>
      </c>
      <c r="E236" s="176" t="s">
        <v>388</v>
      </c>
      <c r="F236" s="177" t="s">
        <v>389</v>
      </c>
      <c r="G236" s="178" t="s">
        <v>390</v>
      </c>
      <c r="H236" s="179">
        <v>3</v>
      </c>
      <c r="I236" s="180"/>
      <c r="J236" s="181">
        <f>ROUND(I236*H236,2)</f>
        <v>0</v>
      </c>
      <c r="K236" s="177" t="s">
        <v>5</v>
      </c>
      <c r="L236" s="41"/>
      <c r="M236" s="182" t="s">
        <v>5</v>
      </c>
      <c r="N236" s="183" t="s">
        <v>45</v>
      </c>
      <c r="O236" s="42"/>
      <c r="P236" s="184">
        <f>O236*H236</f>
        <v>0</v>
      </c>
      <c r="Q236" s="184">
        <v>0.15</v>
      </c>
      <c r="R236" s="184">
        <f>Q236*H236</f>
        <v>0.44999999999999996</v>
      </c>
      <c r="S236" s="184">
        <v>0</v>
      </c>
      <c r="T236" s="185">
        <f>S236*H236</f>
        <v>0</v>
      </c>
      <c r="AR236" s="24" t="s">
        <v>131</v>
      </c>
      <c r="AT236" s="24" t="s">
        <v>126</v>
      </c>
      <c r="AU236" s="24" t="s">
        <v>83</v>
      </c>
      <c r="AY236" s="24" t="s">
        <v>124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24" t="s">
        <v>24</v>
      </c>
      <c r="BK236" s="186">
        <f>ROUND(I236*H236,2)</f>
        <v>0</v>
      </c>
      <c r="BL236" s="24" t="s">
        <v>131</v>
      </c>
      <c r="BM236" s="24" t="s">
        <v>391</v>
      </c>
    </row>
    <row r="237" spans="2:65" s="12" customFormat="1" ht="13.5">
      <c r="B237" s="201"/>
      <c r="D237" s="187" t="s">
        <v>135</v>
      </c>
      <c r="E237" s="202" t="s">
        <v>5</v>
      </c>
      <c r="F237" s="203" t="s">
        <v>392</v>
      </c>
      <c r="H237" s="204" t="s">
        <v>5</v>
      </c>
      <c r="I237" s="205"/>
      <c r="L237" s="201"/>
      <c r="M237" s="206"/>
      <c r="N237" s="207"/>
      <c r="O237" s="207"/>
      <c r="P237" s="207"/>
      <c r="Q237" s="207"/>
      <c r="R237" s="207"/>
      <c r="S237" s="207"/>
      <c r="T237" s="208"/>
      <c r="AT237" s="204" t="s">
        <v>135</v>
      </c>
      <c r="AU237" s="204" t="s">
        <v>83</v>
      </c>
      <c r="AV237" s="12" t="s">
        <v>24</v>
      </c>
      <c r="AW237" s="12" t="s">
        <v>37</v>
      </c>
      <c r="AX237" s="12" t="s">
        <v>74</v>
      </c>
      <c r="AY237" s="204" t="s">
        <v>124</v>
      </c>
    </row>
    <row r="238" spans="2:65" s="11" customFormat="1" ht="13.5">
      <c r="B238" s="191"/>
      <c r="D238" s="192" t="s">
        <v>135</v>
      </c>
      <c r="E238" s="193" t="s">
        <v>5</v>
      </c>
      <c r="F238" s="194" t="s">
        <v>393</v>
      </c>
      <c r="H238" s="195">
        <v>3</v>
      </c>
      <c r="I238" s="196"/>
      <c r="L238" s="191"/>
      <c r="M238" s="197"/>
      <c r="N238" s="198"/>
      <c r="O238" s="198"/>
      <c r="P238" s="198"/>
      <c r="Q238" s="198"/>
      <c r="R238" s="198"/>
      <c r="S238" s="198"/>
      <c r="T238" s="199"/>
      <c r="AT238" s="200" t="s">
        <v>135</v>
      </c>
      <c r="AU238" s="200" t="s">
        <v>83</v>
      </c>
      <c r="AV238" s="11" t="s">
        <v>83</v>
      </c>
      <c r="AW238" s="11" t="s">
        <v>37</v>
      </c>
      <c r="AX238" s="11" t="s">
        <v>24</v>
      </c>
      <c r="AY238" s="200" t="s">
        <v>124</v>
      </c>
    </row>
    <row r="239" spans="2:65" s="1" customFormat="1" ht="31.5" customHeight="1">
      <c r="B239" s="174"/>
      <c r="C239" s="175" t="s">
        <v>394</v>
      </c>
      <c r="D239" s="175" t="s">
        <v>126</v>
      </c>
      <c r="E239" s="176" t="s">
        <v>395</v>
      </c>
      <c r="F239" s="177" t="s">
        <v>396</v>
      </c>
      <c r="G239" s="178" t="s">
        <v>390</v>
      </c>
      <c r="H239" s="179">
        <v>3</v>
      </c>
      <c r="I239" s="180"/>
      <c r="J239" s="181">
        <f>ROUND(I239*H239,2)</f>
        <v>0</v>
      </c>
      <c r="K239" s="177" t="s">
        <v>5</v>
      </c>
      <c r="L239" s="41"/>
      <c r="M239" s="182" t="s">
        <v>5</v>
      </c>
      <c r="N239" s="183" t="s">
        <v>45</v>
      </c>
      <c r="O239" s="42"/>
      <c r="P239" s="184">
        <f>O239*H239</f>
        <v>0</v>
      </c>
      <c r="Q239" s="184">
        <v>0.15</v>
      </c>
      <c r="R239" s="184">
        <f>Q239*H239</f>
        <v>0.44999999999999996</v>
      </c>
      <c r="S239" s="184">
        <v>0</v>
      </c>
      <c r="T239" s="185">
        <f>S239*H239</f>
        <v>0</v>
      </c>
      <c r="AR239" s="24" t="s">
        <v>131</v>
      </c>
      <c r="AT239" s="24" t="s">
        <v>126</v>
      </c>
      <c r="AU239" s="24" t="s">
        <v>83</v>
      </c>
      <c r="AY239" s="24" t="s">
        <v>124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24" t="s">
        <v>24</v>
      </c>
      <c r="BK239" s="186">
        <f>ROUND(I239*H239,2)</f>
        <v>0</v>
      </c>
      <c r="BL239" s="24" t="s">
        <v>131</v>
      </c>
      <c r="BM239" s="24" t="s">
        <v>397</v>
      </c>
    </row>
    <row r="240" spans="2:65" s="12" customFormat="1" ht="13.5">
      <c r="B240" s="201"/>
      <c r="D240" s="187" t="s">
        <v>135</v>
      </c>
      <c r="E240" s="202" t="s">
        <v>5</v>
      </c>
      <c r="F240" s="203" t="s">
        <v>392</v>
      </c>
      <c r="H240" s="204" t="s">
        <v>5</v>
      </c>
      <c r="I240" s="205"/>
      <c r="L240" s="201"/>
      <c r="M240" s="206"/>
      <c r="N240" s="207"/>
      <c r="O240" s="207"/>
      <c r="P240" s="207"/>
      <c r="Q240" s="207"/>
      <c r="R240" s="207"/>
      <c r="S240" s="207"/>
      <c r="T240" s="208"/>
      <c r="AT240" s="204" t="s">
        <v>135</v>
      </c>
      <c r="AU240" s="204" t="s">
        <v>83</v>
      </c>
      <c r="AV240" s="12" t="s">
        <v>24</v>
      </c>
      <c r="AW240" s="12" t="s">
        <v>37</v>
      </c>
      <c r="AX240" s="12" t="s">
        <v>74</v>
      </c>
      <c r="AY240" s="204" t="s">
        <v>124</v>
      </c>
    </row>
    <row r="241" spans="2:65" s="11" customFormat="1" ht="13.5">
      <c r="B241" s="191"/>
      <c r="D241" s="192" t="s">
        <v>135</v>
      </c>
      <c r="E241" s="193" t="s">
        <v>5</v>
      </c>
      <c r="F241" s="194" t="s">
        <v>398</v>
      </c>
      <c r="H241" s="195">
        <v>3</v>
      </c>
      <c r="I241" s="196"/>
      <c r="L241" s="191"/>
      <c r="M241" s="197"/>
      <c r="N241" s="198"/>
      <c r="O241" s="198"/>
      <c r="P241" s="198"/>
      <c r="Q241" s="198"/>
      <c r="R241" s="198"/>
      <c r="S241" s="198"/>
      <c r="T241" s="199"/>
      <c r="AT241" s="200" t="s">
        <v>135</v>
      </c>
      <c r="AU241" s="200" t="s">
        <v>83</v>
      </c>
      <c r="AV241" s="11" t="s">
        <v>83</v>
      </c>
      <c r="AW241" s="11" t="s">
        <v>37</v>
      </c>
      <c r="AX241" s="11" t="s">
        <v>24</v>
      </c>
      <c r="AY241" s="200" t="s">
        <v>124</v>
      </c>
    </row>
    <row r="242" spans="2:65" s="1" customFormat="1" ht="22.5" customHeight="1">
      <c r="B242" s="174"/>
      <c r="C242" s="175" t="s">
        <v>399</v>
      </c>
      <c r="D242" s="175" t="s">
        <v>126</v>
      </c>
      <c r="E242" s="176" t="s">
        <v>400</v>
      </c>
      <c r="F242" s="177" t="s">
        <v>401</v>
      </c>
      <c r="G242" s="178" t="s">
        <v>390</v>
      </c>
      <c r="H242" s="179">
        <v>1</v>
      </c>
      <c r="I242" s="180"/>
      <c r="J242" s="181">
        <f>ROUND(I242*H242,2)</f>
        <v>0</v>
      </c>
      <c r="K242" s="177" t="s">
        <v>5</v>
      </c>
      <c r="L242" s="41"/>
      <c r="M242" s="182" t="s">
        <v>5</v>
      </c>
      <c r="N242" s="183" t="s">
        <v>45</v>
      </c>
      <c r="O242" s="42"/>
      <c r="P242" s="184">
        <f>O242*H242</f>
        <v>0</v>
      </c>
      <c r="Q242" s="184">
        <v>1E-3</v>
      </c>
      <c r="R242" s="184">
        <f>Q242*H242</f>
        <v>1E-3</v>
      </c>
      <c r="S242" s="184">
        <v>0</v>
      </c>
      <c r="T242" s="185">
        <f>S242*H242</f>
        <v>0</v>
      </c>
      <c r="AR242" s="24" t="s">
        <v>131</v>
      </c>
      <c r="AT242" s="24" t="s">
        <v>126</v>
      </c>
      <c r="AU242" s="24" t="s">
        <v>83</v>
      </c>
      <c r="AY242" s="24" t="s">
        <v>124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24" t="s">
        <v>24</v>
      </c>
      <c r="BK242" s="186">
        <f>ROUND(I242*H242,2)</f>
        <v>0</v>
      </c>
      <c r="BL242" s="24" t="s">
        <v>131</v>
      </c>
      <c r="BM242" s="24" t="s">
        <v>402</v>
      </c>
    </row>
    <row r="243" spans="2:65" s="11" customFormat="1" ht="13.5">
      <c r="B243" s="191"/>
      <c r="D243" s="192" t="s">
        <v>135</v>
      </c>
      <c r="E243" s="193" t="s">
        <v>5</v>
      </c>
      <c r="F243" s="194" t="s">
        <v>403</v>
      </c>
      <c r="H243" s="195">
        <v>1</v>
      </c>
      <c r="I243" s="196"/>
      <c r="L243" s="191"/>
      <c r="M243" s="197"/>
      <c r="N243" s="198"/>
      <c r="O243" s="198"/>
      <c r="P243" s="198"/>
      <c r="Q243" s="198"/>
      <c r="R243" s="198"/>
      <c r="S243" s="198"/>
      <c r="T243" s="199"/>
      <c r="AT243" s="200" t="s">
        <v>135</v>
      </c>
      <c r="AU243" s="200" t="s">
        <v>83</v>
      </c>
      <c r="AV243" s="11" t="s">
        <v>83</v>
      </c>
      <c r="AW243" s="11" t="s">
        <v>37</v>
      </c>
      <c r="AX243" s="11" t="s">
        <v>24</v>
      </c>
      <c r="AY243" s="200" t="s">
        <v>124</v>
      </c>
    </row>
    <row r="244" spans="2:65" s="1" customFormat="1" ht="31.5" customHeight="1">
      <c r="B244" s="174"/>
      <c r="C244" s="175" t="s">
        <v>404</v>
      </c>
      <c r="D244" s="175" t="s">
        <v>126</v>
      </c>
      <c r="E244" s="176" t="s">
        <v>405</v>
      </c>
      <c r="F244" s="177" t="s">
        <v>406</v>
      </c>
      <c r="G244" s="178" t="s">
        <v>390</v>
      </c>
      <c r="H244" s="179">
        <v>2</v>
      </c>
      <c r="I244" s="180"/>
      <c r="J244" s="181">
        <f>ROUND(I244*H244,2)</f>
        <v>0</v>
      </c>
      <c r="K244" s="177" t="s">
        <v>5</v>
      </c>
      <c r="L244" s="41"/>
      <c r="M244" s="182" t="s">
        <v>5</v>
      </c>
      <c r="N244" s="183" t="s">
        <v>45</v>
      </c>
      <c r="O244" s="42"/>
      <c r="P244" s="184">
        <f>O244*H244</f>
        <v>0</v>
      </c>
      <c r="Q244" s="184">
        <v>2.6</v>
      </c>
      <c r="R244" s="184">
        <f>Q244*H244</f>
        <v>5.2</v>
      </c>
      <c r="S244" s="184">
        <v>0</v>
      </c>
      <c r="T244" s="185">
        <f>S244*H244</f>
        <v>0</v>
      </c>
      <c r="AR244" s="24" t="s">
        <v>131</v>
      </c>
      <c r="AT244" s="24" t="s">
        <v>126</v>
      </c>
      <c r="AU244" s="24" t="s">
        <v>83</v>
      </c>
      <c r="AY244" s="24" t="s">
        <v>124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24" t="s">
        <v>24</v>
      </c>
      <c r="BK244" s="186">
        <f>ROUND(I244*H244,2)</f>
        <v>0</v>
      </c>
      <c r="BL244" s="24" t="s">
        <v>131</v>
      </c>
      <c r="BM244" s="24" t="s">
        <v>407</v>
      </c>
    </row>
    <row r="245" spans="2:65" s="1" customFormat="1" ht="13.5">
      <c r="B245" s="41"/>
      <c r="D245" s="187" t="s">
        <v>133</v>
      </c>
      <c r="F245" s="188" t="s">
        <v>408</v>
      </c>
      <c r="I245" s="189"/>
      <c r="L245" s="41"/>
      <c r="M245" s="190"/>
      <c r="N245" s="42"/>
      <c r="O245" s="42"/>
      <c r="P245" s="42"/>
      <c r="Q245" s="42"/>
      <c r="R245" s="42"/>
      <c r="S245" s="42"/>
      <c r="T245" s="70"/>
      <c r="AT245" s="24" t="s">
        <v>133</v>
      </c>
      <c r="AU245" s="24" t="s">
        <v>83</v>
      </c>
    </row>
    <row r="246" spans="2:65" s="12" customFormat="1" ht="13.5">
      <c r="B246" s="201"/>
      <c r="D246" s="187" t="s">
        <v>135</v>
      </c>
      <c r="E246" s="202" t="s">
        <v>5</v>
      </c>
      <c r="F246" s="203" t="s">
        <v>409</v>
      </c>
      <c r="H246" s="204" t="s">
        <v>5</v>
      </c>
      <c r="I246" s="205"/>
      <c r="L246" s="201"/>
      <c r="M246" s="206"/>
      <c r="N246" s="207"/>
      <c r="O246" s="207"/>
      <c r="P246" s="207"/>
      <c r="Q246" s="207"/>
      <c r="R246" s="207"/>
      <c r="S246" s="207"/>
      <c r="T246" s="208"/>
      <c r="AT246" s="204" t="s">
        <v>135</v>
      </c>
      <c r="AU246" s="204" t="s">
        <v>83</v>
      </c>
      <c r="AV246" s="12" t="s">
        <v>24</v>
      </c>
      <c r="AW246" s="12" t="s">
        <v>37</v>
      </c>
      <c r="AX246" s="12" t="s">
        <v>74</v>
      </c>
      <c r="AY246" s="204" t="s">
        <v>124</v>
      </c>
    </row>
    <row r="247" spans="2:65" s="12" customFormat="1" ht="13.5">
      <c r="B247" s="201"/>
      <c r="D247" s="187" t="s">
        <v>135</v>
      </c>
      <c r="E247" s="202" t="s">
        <v>5</v>
      </c>
      <c r="F247" s="203" t="s">
        <v>410</v>
      </c>
      <c r="H247" s="204" t="s">
        <v>5</v>
      </c>
      <c r="I247" s="205"/>
      <c r="L247" s="201"/>
      <c r="M247" s="206"/>
      <c r="N247" s="207"/>
      <c r="O247" s="207"/>
      <c r="P247" s="207"/>
      <c r="Q247" s="207"/>
      <c r="R247" s="207"/>
      <c r="S247" s="207"/>
      <c r="T247" s="208"/>
      <c r="AT247" s="204" t="s">
        <v>135</v>
      </c>
      <c r="AU247" s="204" t="s">
        <v>83</v>
      </c>
      <c r="AV247" s="12" t="s">
        <v>24</v>
      </c>
      <c r="AW247" s="12" t="s">
        <v>37</v>
      </c>
      <c r="AX247" s="12" t="s">
        <v>74</v>
      </c>
      <c r="AY247" s="204" t="s">
        <v>124</v>
      </c>
    </row>
    <row r="248" spans="2:65" s="12" customFormat="1" ht="13.5">
      <c r="B248" s="201"/>
      <c r="D248" s="187" t="s">
        <v>135</v>
      </c>
      <c r="E248" s="202" t="s">
        <v>5</v>
      </c>
      <c r="F248" s="203" t="s">
        <v>411</v>
      </c>
      <c r="H248" s="204" t="s">
        <v>5</v>
      </c>
      <c r="I248" s="205"/>
      <c r="L248" s="201"/>
      <c r="M248" s="206"/>
      <c r="N248" s="207"/>
      <c r="O248" s="207"/>
      <c r="P248" s="207"/>
      <c r="Q248" s="207"/>
      <c r="R248" s="207"/>
      <c r="S248" s="207"/>
      <c r="T248" s="208"/>
      <c r="AT248" s="204" t="s">
        <v>135</v>
      </c>
      <c r="AU248" s="204" t="s">
        <v>83</v>
      </c>
      <c r="AV248" s="12" t="s">
        <v>24</v>
      </c>
      <c r="AW248" s="12" t="s">
        <v>37</v>
      </c>
      <c r="AX248" s="12" t="s">
        <v>74</v>
      </c>
      <c r="AY248" s="204" t="s">
        <v>124</v>
      </c>
    </row>
    <row r="249" spans="2:65" s="12" customFormat="1" ht="13.5">
      <c r="B249" s="201"/>
      <c r="D249" s="187" t="s">
        <v>135</v>
      </c>
      <c r="E249" s="202" t="s">
        <v>5</v>
      </c>
      <c r="F249" s="203" t="s">
        <v>412</v>
      </c>
      <c r="H249" s="204" t="s">
        <v>5</v>
      </c>
      <c r="I249" s="205"/>
      <c r="L249" s="201"/>
      <c r="M249" s="206"/>
      <c r="N249" s="207"/>
      <c r="O249" s="207"/>
      <c r="P249" s="207"/>
      <c r="Q249" s="207"/>
      <c r="R249" s="207"/>
      <c r="S249" s="207"/>
      <c r="T249" s="208"/>
      <c r="AT249" s="204" t="s">
        <v>135</v>
      </c>
      <c r="AU249" s="204" t="s">
        <v>83</v>
      </c>
      <c r="AV249" s="12" t="s">
        <v>24</v>
      </c>
      <c r="AW249" s="12" t="s">
        <v>37</v>
      </c>
      <c r="AX249" s="12" t="s">
        <v>74</v>
      </c>
      <c r="AY249" s="204" t="s">
        <v>124</v>
      </c>
    </row>
    <row r="250" spans="2:65" s="12" customFormat="1" ht="13.5">
      <c r="B250" s="201"/>
      <c r="D250" s="187" t="s">
        <v>135</v>
      </c>
      <c r="E250" s="202" t="s">
        <v>5</v>
      </c>
      <c r="F250" s="203" t="s">
        <v>413</v>
      </c>
      <c r="H250" s="204" t="s">
        <v>5</v>
      </c>
      <c r="I250" s="205"/>
      <c r="L250" s="201"/>
      <c r="M250" s="206"/>
      <c r="N250" s="207"/>
      <c r="O250" s="207"/>
      <c r="P250" s="207"/>
      <c r="Q250" s="207"/>
      <c r="R250" s="207"/>
      <c r="S250" s="207"/>
      <c r="T250" s="208"/>
      <c r="AT250" s="204" t="s">
        <v>135</v>
      </c>
      <c r="AU250" s="204" t="s">
        <v>83</v>
      </c>
      <c r="AV250" s="12" t="s">
        <v>24</v>
      </c>
      <c r="AW250" s="12" t="s">
        <v>37</v>
      </c>
      <c r="AX250" s="12" t="s">
        <v>74</v>
      </c>
      <c r="AY250" s="204" t="s">
        <v>124</v>
      </c>
    </row>
    <row r="251" spans="2:65" s="12" customFormat="1" ht="13.5">
      <c r="B251" s="201"/>
      <c r="D251" s="187" t="s">
        <v>135</v>
      </c>
      <c r="E251" s="202" t="s">
        <v>5</v>
      </c>
      <c r="F251" s="203" t="s">
        <v>414</v>
      </c>
      <c r="H251" s="204" t="s">
        <v>5</v>
      </c>
      <c r="I251" s="205"/>
      <c r="L251" s="201"/>
      <c r="M251" s="206"/>
      <c r="N251" s="207"/>
      <c r="O251" s="207"/>
      <c r="P251" s="207"/>
      <c r="Q251" s="207"/>
      <c r="R251" s="207"/>
      <c r="S251" s="207"/>
      <c r="T251" s="208"/>
      <c r="AT251" s="204" t="s">
        <v>135</v>
      </c>
      <c r="AU251" s="204" t="s">
        <v>83</v>
      </c>
      <c r="AV251" s="12" t="s">
        <v>24</v>
      </c>
      <c r="AW251" s="12" t="s">
        <v>37</v>
      </c>
      <c r="AX251" s="12" t="s">
        <v>74</v>
      </c>
      <c r="AY251" s="204" t="s">
        <v>124</v>
      </c>
    </row>
    <row r="252" spans="2:65" s="11" customFormat="1" ht="13.5">
      <c r="B252" s="191"/>
      <c r="D252" s="192" t="s">
        <v>135</v>
      </c>
      <c r="E252" s="193" t="s">
        <v>5</v>
      </c>
      <c r="F252" s="194" t="s">
        <v>415</v>
      </c>
      <c r="H252" s="195">
        <v>2</v>
      </c>
      <c r="I252" s="196"/>
      <c r="L252" s="191"/>
      <c r="M252" s="197"/>
      <c r="N252" s="198"/>
      <c r="O252" s="198"/>
      <c r="P252" s="198"/>
      <c r="Q252" s="198"/>
      <c r="R252" s="198"/>
      <c r="S252" s="198"/>
      <c r="T252" s="199"/>
      <c r="AT252" s="200" t="s">
        <v>135</v>
      </c>
      <c r="AU252" s="200" t="s">
        <v>83</v>
      </c>
      <c r="AV252" s="11" t="s">
        <v>83</v>
      </c>
      <c r="AW252" s="11" t="s">
        <v>37</v>
      </c>
      <c r="AX252" s="11" t="s">
        <v>24</v>
      </c>
      <c r="AY252" s="200" t="s">
        <v>124</v>
      </c>
    </row>
    <row r="253" spans="2:65" s="1" customFormat="1" ht="31.5" customHeight="1">
      <c r="B253" s="174"/>
      <c r="C253" s="175" t="s">
        <v>416</v>
      </c>
      <c r="D253" s="175" t="s">
        <v>126</v>
      </c>
      <c r="E253" s="176" t="s">
        <v>417</v>
      </c>
      <c r="F253" s="177" t="s">
        <v>418</v>
      </c>
      <c r="G253" s="178" t="s">
        <v>390</v>
      </c>
      <c r="H253" s="179">
        <v>1</v>
      </c>
      <c r="I253" s="180"/>
      <c r="J253" s="181">
        <f>ROUND(I253*H253,2)</f>
        <v>0</v>
      </c>
      <c r="K253" s="177" t="s">
        <v>5</v>
      </c>
      <c r="L253" s="41"/>
      <c r="M253" s="182" t="s">
        <v>5</v>
      </c>
      <c r="N253" s="183" t="s">
        <v>45</v>
      </c>
      <c r="O253" s="42"/>
      <c r="P253" s="184">
        <f>O253*H253</f>
        <v>0</v>
      </c>
      <c r="Q253" s="184">
        <v>6.5</v>
      </c>
      <c r="R253" s="184">
        <f>Q253*H253</f>
        <v>6.5</v>
      </c>
      <c r="S253" s="184">
        <v>0</v>
      </c>
      <c r="T253" s="185">
        <f>S253*H253</f>
        <v>0</v>
      </c>
      <c r="AR253" s="24" t="s">
        <v>131</v>
      </c>
      <c r="AT253" s="24" t="s">
        <v>126</v>
      </c>
      <c r="AU253" s="24" t="s">
        <v>83</v>
      </c>
      <c r="AY253" s="24" t="s">
        <v>124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24" t="s">
        <v>24</v>
      </c>
      <c r="BK253" s="186">
        <f>ROUND(I253*H253,2)</f>
        <v>0</v>
      </c>
      <c r="BL253" s="24" t="s">
        <v>131</v>
      </c>
      <c r="BM253" s="24" t="s">
        <v>419</v>
      </c>
    </row>
    <row r="254" spans="2:65" s="1" customFormat="1" ht="13.5">
      <c r="B254" s="41"/>
      <c r="D254" s="187" t="s">
        <v>133</v>
      </c>
      <c r="F254" s="188" t="s">
        <v>420</v>
      </c>
      <c r="I254" s="189"/>
      <c r="L254" s="41"/>
      <c r="M254" s="190"/>
      <c r="N254" s="42"/>
      <c r="O254" s="42"/>
      <c r="P254" s="42"/>
      <c r="Q254" s="42"/>
      <c r="R254" s="42"/>
      <c r="S254" s="42"/>
      <c r="T254" s="70"/>
      <c r="AT254" s="24" t="s">
        <v>133</v>
      </c>
      <c r="AU254" s="24" t="s">
        <v>83</v>
      </c>
    </row>
    <row r="255" spans="2:65" s="12" customFormat="1" ht="13.5">
      <c r="B255" s="201"/>
      <c r="D255" s="187" t="s">
        <v>135</v>
      </c>
      <c r="E255" s="202" t="s">
        <v>5</v>
      </c>
      <c r="F255" s="203" t="s">
        <v>409</v>
      </c>
      <c r="H255" s="204" t="s">
        <v>5</v>
      </c>
      <c r="I255" s="205"/>
      <c r="L255" s="201"/>
      <c r="M255" s="206"/>
      <c r="N255" s="207"/>
      <c r="O255" s="207"/>
      <c r="P255" s="207"/>
      <c r="Q255" s="207"/>
      <c r="R255" s="207"/>
      <c r="S255" s="207"/>
      <c r="T255" s="208"/>
      <c r="AT255" s="204" t="s">
        <v>135</v>
      </c>
      <c r="AU255" s="204" t="s">
        <v>83</v>
      </c>
      <c r="AV255" s="12" t="s">
        <v>24</v>
      </c>
      <c r="AW255" s="12" t="s">
        <v>37</v>
      </c>
      <c r="AX255" s="12" t="s">
        <v>74</v>
      </c>
      <c r="AY255" s="204" t="s">
        <v>124</v>
      </c>
    </row>
    <row r="256" spans="2:65" s="12" customFormat="1" ht="13.5">
      <c r="B256" s="201"/>
      <c r="D256" s="187" t="s">
        <v>135</v>
      </c>
      <c r="E256" s="202" t="s">
        <v>5</v>
      </c>
      <c r="F256" s="203" t="s">
        <v>410</v>
      </c>
      <c r="H256" s="204" t="s">
        <v>5</v>
      </c>
      <c r="I256" s="205"/>
      <c r="L256" s="201"/>
      <c r="M256" s="206"/>
      <c r="N256" s="207"/>
      <c r="O256" s="207"/>
      <c r="P256" s="207"/>
      <c r="Q256" s="207"/>
      <c r="R256" s="207"/>
      <c r="S256" s="207"/>
      <c r="T256" s="208"/>
      <c r="AT256" s="204" t="s">
        <v>135</v>
      </c>
      <c r="AU256" s="204" t="s">
        <v>83</v>
      </c>
      <c r="AV256" s="12" t="s">
        <v>24</v>
      </c>
      <c r="AW256" s="12" t="s">
        <v>37</v>
      </c>
      <c r="AX256" s="12" t="s">
        <v>74</v>
      </c>
      <c r="AY256" s="204" t="s">
        <v>124</v>
      </c>
    </row>
    <row r="257" spans="2:65" s="12" customFormat="1" ht="13.5">
      <c r="B257" s="201"/>
      <c r="D257" s="187" t="s">
        <v>135</v>
      </c>
      <c r="E257" s="202" t="s">
        <v>5</v>
      </c>
      <c r="F257" s="203" t="s">
        <v>411</v>
      </c>
      <c r="H257" s="204" t="s">
        <v>5</v>
      </c>
      <c r="I257" s="205"/>
      <c r="L257" s="201"/>
      <c r="M257" s="206"/>
      <c r="N257" s="207"/>
      <c r="O257" s="207"/>
      <c r="P257" s="207"/>
      <c r="Q257" s="207"/>
      <c r="R257" s="207"/>
      <c r="S257" s="207"/>
      <c r="T257" s="208"/>
      <c r="AT257" s="204" t="s">
        <v>135</v>
      </c>
      <c r="AU257" s="204" t="s">
        <v>83</v>
      </c>
      <c r="AV257" s="12" t="s">
        <v>24</v>
      </c>
      <c r="AW257" s="12" t="s">
        <v>37</v>
      </c>
      <c r="AX257" s="12" t="s">
        <v>74</v>
      </c>
      <c r="AY257" s="204" t="s">
        <v>124</v>
      </c>
    </row>
    <row r="258" spans="2:65" s="12" customFormat="1" ht="13.5">
      <c r="B258" s="201"/>
      <c r="D258" s="187" t="s">
        <v>135</v>
      </c>
      <c r="E258" s="202" t="s">
        <v>5</v>
      </c>
      <c r="F258" s="203" t="s">
        <v>421</v>
      </c>
      <c r="H258" s="204" t="s">
        <v>5</v>
      </c>
      <c r="I258" s="205"/>
      <c r="L258" s="201"/>
      <c r="M258" s="206"/>
      <c r="N258" s="207"/>
      <c r="O258" s="207"/>
      <c r="P258" s="207"/>
      <c r="Q258" s="207"/>
      <c r="R258" s="207"/>
      <c r="S258" s="207"/>
      <c r="T258" s="208"/>
      <c r="AT258" s="204" t="s">
        <v>135</v>
      </c>
      <c r="AU258" s="204" t="s">
        <v>83</v>
      </c>
      <c r="AV258" s="12" t="s">
        <v>24</v>
      </c>
      <c r="AW258" s="12" t="s">
        <v>37</v>
      </c>
      <c r="AX258" s="12" t="s">
        <v>74</v>
      </c>
      <c r="AY258" s="204" t="s">
        <v>124</v>
      </c>
    </row>
    <row r="259" spans="2:65" s="12" customFormat="1" ht="13.5">
      <c r="B259" s="201"/>
      <c r="D259" s="187" t="s">
        <v>135</v>
      </c>
      <c r="E259" s="202" t="s">
        <v>5</v>
      </c>
      <c r="F259" s="203" t="s">
        <v>412</v>
      </c>
      <c r="H259" s="204" t="s">
        <v>5</v>
      </c>
      <c r="I259" s="205"/>
      <c r="L259" s="201"/>
      <c r="M259" s="206"/>
      <c r="N259" s="207"/>
      <c r="O259" s="207"/>
      <c r="P259" s="207"/>
      <c r="Q259" s="207"/>
      <c r="R259" s="207"/>
      <c r="S259" s="207"/>
      <c r="T259" s="208"/>
      <c r="AT259" s="204" t="s">
        <v>135</v>
      </c>
      <c r="AU259" s="204" t="s">
        <v>83</v>
      </c>
      <c r="AV259" s="12" t="s">
        <v>24</v>
      </c>
      <c r="AW259" s="12" t="s">
        <v>37</v>
      </c>
      <c r="AX259" s="12" t="s">
        <v>74</v>
      </c>
      <c r="AY259" s="204" t="s">
        <v>124</v>
      </c>
    </row>
    <row r="260" spans="2:65" s="12" customFormat="1" ht="13.5">
      <c r="B260" s="201"/>
      <c r="D260" s="187" t="s">
        <v>135</v>
      </c>
      <c r="E260" s="202" t="s">
        <v>5</v>
      </c>
      <c r="F260" s="203" t="s">
        <v>413</v>
      </c>
      <c r="H260" s="204" t="s">
        <v>5</v>
      </c>
      <c r="I260" s="205"/>
      <c r="L260" s="201"/>
      <c r="M260" s="206"/>
      <c r="N260" s="207"/>
      <c r="O260" s="207"/>
      <c r="P260" s="207"/>
      <c r="Q260" s="207"/>
      <c r="R260" s="207"/>
      <c r="S260" s="207"/>
      <c r="T260" s="208"/>
      <c r="AT260" s="204" t="s">
        <v>135</v>
      </c>
      <c r="AU260" s="204" t="s">
        <v>83</v>
      </c>
      <c r="AV260" s="12" t="s">
        <v>24</v>
      </c>
      <c r="AW260" s="12" t="s">
        <v>37</v>
      </c>
      <c r="AX260" s="12" t="s">
        <v>74</v>
      </c>
      <c r="AY260" s="204" t="s">
        <v>124</v>
      </c>
    </row>
    <row r="261" spans="2:65" s="12" customFormat="1" ht="13.5">
      <c r="B261" s="201"/>
      <c r="D261" s="187" t="s">
        <v>135</v>
      </c>
      <c r="E261" s="202" t="s">
        <v>5</v>
      </c>
      <c r="F261" s="203" t="s">
        <v>414</v>
      </c>
      <c r="H261" s="204" t="s">
        <v>5</v>
      </c>
      <c r="I261" s="205"/>
      <c r="L261" s="201"/>
      <c r="M261" s="206"/>
      <c r="N261" s="207"/>
      <c r="O261" s="207"/>
      <c r="P261" s="207"/>
      <c r="Q261" s="207"/>
      <c r="R261" s="207"/>
      <c r="S261" s="207"/>
      <c r="T261" s="208"/>
      <c r="AT261" s="204" t="s">
        <v>135</v>
      </c>
      <c r="AU261" s="204" t="s">
        <v>83</v>
      </c>
      <c r="AV261" s="12" t="s">
        <v>24</v>
      </c>
      <c r="AW261" s="12" t="s">
        <v>37</v>
      </c>
      <c r="AX261" s="12" t="s">
        <v>74</v>
      </c>
      <c r="AY261" s="204" t="s">
        <v>124</v>
      </c>
    </row>
    <row r="262" spans="2:65" s="11" customFormat="1" ht="13.5">
      <c r="B262" s="191"/>
      <c r="D262" s="192" t="s">
        <v>135</v>
      </c>
      <c r="E262" s="193" t="s">
        <v>5</v>
      </c>
      <c r="F262" s="194" t="s">
        <v>422</v>
      </c>
      <c r="H262" s="195">
        <v>1</v>
      </c>
      <c r="I262" s="196"/>
      <c r="L262" s="191"/>
      <c r="M262" s="197"/>
      <c r="N262" s="198"/>
      <c r="O262" s="198"/>
      <c r="P262" s="198"/>
      <c r="Q262" s="198"/>
      <c r="R262" s="198"/>
      <c r="S262" s="198"/>
      <c r="T262" s="199"/>
      <c r="AT262" s="200" t="s">
        <v>135</v>
      </c>
      <c r="AU262" s="200" t="s">
        <v>83</v>
      </c>
      <c r="AV262" s="11" t="s">
        <v>83</v>
      </c>
      <c r="AW262" s="11" t="s">
        <v>37</v>
      </c>
      <c r="AX262" s="11" t="s">
        <v>24</v>
      </c>
      <c r="AY262" s="200" t="s">
        <v>124</v>
      </c>
    </row>
    <row r="263" spans="2:65" s="1" customFormat="1" ht="22.5" customHeight="1">
      <c r="B263" s="174"/>
      <c r="C263" s="175" t="s">
        <v>423</v>
      </c>
      <c r="D263" s="175" t="s">
        <v>126</v>
      </c>
      <c r="E263" s="176" t="s">
        <v>424</v>
      </c>
      <c r="F263" s="177" t="s">
        <v>425</v>
      </c>
      <c r="G263" s="178" t="s">
        <v>301</v>
      </c>
      <c r="H263" s="179">
        <v>3</v>
      </c>
      <c r="I263" s="180"/>
      <c r="J263" s="181">
        <f>ROUND(I263*H263,2)</f>
        <v>0</v>
      </c>
      <c r="K263" s="177" t="s">
        <v>130</v>
      </c>
      <c r="L263" s="41"/>
      <c r="M263" s="182" t="s">
        <v>5</v>
      </c>
      <c r="N263" s="183" t="s">
        <v>45</v>
      </c>
      <c r="O263" s="42"/>
      <c r="P263" s="184">
        <f>O263*H263</f>
        <v>0</v>
      </c>
      <c r="Q263" s="184">
        <v>7.0200000000000002E-3</v>
      </c>
      <c r="R263" s="184">
        <f>Q263*H263</f>
        <v>2.1060000000000002E-2</v>
      </c>
      <c r="S263" s="184">
        <v>0</v>
      </c>
      <c r="T263" s="185">
        <f>S263*H263</f>
        <v>0</v>
      </c>
      <c r="AR263" s="24" t="s">
        <v>131</v>
      </c>
      <c r="AT263" s="24" t="s">
        <v>126</v>
      </c>
      <c r="AU263" s="24" t="s">
        <v>83</v>
      </c>
      <c r="AY263" s="24" t="s">
        <v>124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24" t="s">
        <v>24</v>
      </c>
      <c r="BK263" s="186">
        <f>ROUND(I263*H263,2)</f>
        <v>0</v>
      </c>
      <c r="BL263" s="24" t="s">
        <v>131</v>
      </c>
      <c r="BM263" s="24" t="s">
        <v>426</v>
      </c>
    </row>
    <row r="264" spans="2:65" s="1" customFormat="1" ht="13.5">
      <c r="B264" s="41"/>
      <c r="D264" s="192" t="s">
        <v>133</v>
      </c>
      <c r="F264" s="220" t="s">
        <v>427</v>
      </c>
      <c r="I264" s="189"/>
      <c r="L264" s="41"/>
      <c r="M264" s="190"/>
      <c r="N264" s="42"/>
      <c r="O264" s="42"/>
      <c r="P264" s="42"/>
      <c r="Q264" s="42"/>
      <c r="R264" s="42"/>
      <c r="S264" s="42"/>
      <c r="T264" s="70"/>
      <c r="AT264" s="24" t="s">
        <v>133</v>
      </c>
      <c r="AU264" s="24" t="s">
        <v>83</v>
      </c>
    </row>
    <row r="265" spans="2:65" s="1" customFormat="1" ht="22.5" customHeight="1">
      <c r="B265" s="174"/>
      <c r="C265" s="229" t="s">
        <v>428</v>
      </c>
      <c r="D265" s="229" t="s">
        <v>251</v>
      </c>
      <c r="E265" s="230" t="s">
        <v>429</v>
      </c>
      <c r="F265" s="231" t="s">
        <v>430</v>
      </c>
      <c r="G265" s="232" t="s">
        <v>301</v>
      </c>
      <c r="H265" s="233">
        <v>1</v>
      </c>
      <c r="I265" s="234"/>
      <c r="J265" s="235">
        <f>ROUND(I265*H265,2)</f>
        <v>0</v>
      </c>
      <c r="K265" s="231" t="s">
        <v>5</v>
      </c>
      <c r="L265" s="236"/>
      <c r="M265" s="237" t="s">
        <v>5</v>
      </c>
      <c r="N265" s="238" t="s">
        <v>45</v>
      </c>
      <c r="O265" s="42"/>
      <c r="P265" s="184">
        <f>O265*H265</f>
        <v>0</v>
      </c>
      <c r="Q265" s="184">
        <v>0.15</v>
      </c>
      <c r="R265" s="184">
        <f>Q265*H265</f>
        <v>0.15</v>
      </c>
      <c r="S265" s="184">
        <v>0</v>
      </c>
      <c r="T265" s="185">
        <f>S265*H265</f>
        <v>0</v>
      </c>
      <c r="AR265" s="24" t="s">
        <v>190</v>
      </c>
      <c r="AT265" s="24" t="s">
        <v>251</v>
      </c>
      <c r="AU265" s="24" t="s">
        <v>83</v>
      </c>
      <c r="AY265" s="24" t="s">
        <v>124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24" t="s">
        <v>24</v>
      </c>
      <c r="BK265" s="186">
        <f>ROUND(I265*H265,2)</f>
        <v>0</v>
      </c>
      <c r="BL265" s="24" t="s">
        <v>131</v>
      </c>
      <c r="BM265" s="24" t="s">
        <v>431</v>
      </c>
    </row>
    <row r="266" spans="2:65" s="1" customFormat="1" ht="13.5">
      <c r="B266" s="41"/>
      <c r="D266" s="192" t="s">
        <v>133</v>
      </c>
      <c r="F266" s="220" t="s">
        <v>430</v>
      </c>
      <c r="I266" s="189"/>
      <c r="L266" s="41"/>
      <c r="M266" s="190"/>
      <c r="N266" s="42"/>
      <c r="O266" s="42"/>
      <c r="P266" s="42"/>
      <c r="Q266" s="42"/>
      <c r="R266" s="42"/>
      <c r="S266" s="42"/>
      <c r="T266" s="70"/>
      <c r="AT266" s="24" t="s">
        <v>133</v>
      </c>
      <c r="AU266" s="24" t="s">
        <v>83</v>
      </c>
    </row>
    <row r="267" spans="2:65" s="1" customFormat="1" ht="31.5" customHeight="1">
      <c r="B267" s="174"/>
      <c r="C267" s="175" t="s">
        <v>432</v>
      </c>
      <c r="D267" s="175" t="s">
        <v>126</v>
      </c>
      <c r="E267" s="176" t="s">
        <v>433</v>
      </c>
      <c r="F267" s="177" t="s">
        <v>434</v>
      </c>
      <c r="G267" s="178" t="s">
        <v>390</v>
      </c>
      <c r="H267" s="179">
        <v>1</v>
      </c>
      <c r="I267" s="180"/>
      <c r="J267" s="181">
        <f>ROUND(I267*H267,2)</f>
        <v>0</v>
      </c>
      <c r="K267" s="177" t="s">
        <v>5</v>
      </c>
      <c r="L267" s="41"/>
      <c r="M267" s="182" t="s">
        <v>5</v>
      </c>
      <c r="N267" s="183" t="s">
        <v>45</v>
      </c>
      <c r="O267" s="42"/>
      <c r="P267" s="184">
        <f>O267*H267</f>
        <v>0</v>
      </c>
      <c r="Q267" s="184">
        <v>0</v>
      </c>
      <c r="R267" s="184">
        <f>Q267*H267</f>
        <v>0</v>
      </c>
      <c r="S267" s="184">
        <v>0</v>
      </c>
      <c r="T267" s="185">
        <f>S267*H267</f>
        <v>0</v>
      </c>
      <c r="AR267" s="24" t="s">
        <v>131</v>
      </c>
      <c r="AT267" s="24" t="s">
        <v>126</v>
      </c>
      <c r="AU267" s="24" t="s">
        <v>83</v>
      </c>
      <c r="AY267" s="24" t="s">
        <v>124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24" t="s">
        <v>24</v>
      </c>
      <c r="BK267" s="186">
        <f>ROUND(I267*H267,2)</f>
        <v>0</v>
      </c>
      <c r="BL267" s="24" t="s">
        <v>131</v>
      </c>
      <c r="BM267" s="24" t="s">
        <v>435</v>
      </c>
    </row>
    <row r="268" spans="2:65" s="12" customFormat="1" ht="13.5">
      <c r="B268" s="201"/>
      <c r="D268" s="187" t="s">
        <v>135</v>
      </c>
      <c r="E268" s="202" t="s">
        <v>5</v>
      </c>
      <c r="F268" s="203" t="s">
        <v>436</v>
      </c>
      <c r="H268" s="204" t="s">
        <v>5</v>
      </c>
      <c r="I268" s="205"/>
      <c r="L268" s="201"/>
      <c r="M268" s="206"/>
      <c r="N268" s="207"/>
      <c r="O268" s="207"/>
      <c r="P268" s="207"/>
      <c r="Q268" s="207"/>
      <c r="R268" s="207"/>
      <c r="S268" s="207"/>
      <c r="T268" s="208"/>
      <c r="AT268" s="204" t="s">
        <v>135</v>
      </c>
      <c r="AU268" s="204" t="s">
        <v>83</v>
      </c>
      <c r="AV268" s="12" t="s">
        <v>24</v>
      </c>
      <c r="AW268" s="12" t="s">
        <v>37</v>
      </c>
      <c r="AX268" s="12" t="s">
        <v>74</v>
      </c>
      <c r="AY268" s="204" t="s">
        <v>124</v>
      </c>
    </row>
    <row r="269" spans="2:65" s="12" customFormat="1" ht="13.5">
      <c r="B269" s="201"/>
      <c r="D269" s="187" t="s">
        <v>135</v>
      </c>
      <c r="E269" s="202" t="s">
        <v>5</v>
      </c>
      <c r="F269" s="203" t="s">
        <v>437</v>
      </c>
      <c r="H269" s="204" t="s">
        <v>5</v>
      </c>
      <c r="I269" s="205"/>
      <c r="L269" s="201"/>
      <c r="M269" s="206"/>
      <c r="N269" s="207"/>
      <c r="O269" s="207"/>
      <c r="P269" s="207"/>
      <c r="Q269" s="207"/>
      <c r="R269" s="207"/>
      <c r="S269" s="207"/>
      <c r="T269" s="208"/>
      <c r="AT269" s="204" t="s">
        <v>135</v>
      </c>
      <c r="AU269" s="204" t="s">
        <v>83</v>
      </c>
      <c r="AV269" s="12" t="s">
        <v>24</v>
      </c>
      <c r="AW269" s="12" t="s">
        <v>37</v>
      </c>
      <c r="AX269" s="12" t="s">
        <v>74</v>
      </c>
      <c r="AY269" s="204" t="s">
        <v>124</v>
      </c>
    </row>
    <row r="270" spans="2:65" s="12" customFormat="1" ht="13.5">
      <c r="B270" s="201"/>
      <c r="D270" s="187" t="s">
        <v>135</v>
      </c>
      <c r="E270" s="202" t="s">
        <v>5</v>
      </c>
      <c r="F270" s="203" t="s">
        <v>438</v>
      </c>
      <c r="H270" s="204" t="s">
        <v>5</v>
      </c>
      <c r="I270" s="205"/>
      <c r="L270" s="201"/>
      <c r="M270" s="206"/>
      <c r="N270" s="207"/>
      <c r="O270" s="207"/>
      <c r="P270" s="207"/>
      <c r="Q270" s="207"/>
      <c r="R270" s="207"/>
      <c r="S270" s="207"/>
      <c r="T270" s="208"/>
      <c r="AT270" s="204" t="s">
        <v>135</v>
      </c>
      <c r="AU270" s="204" t="s">
        <v>83</v>
      </c>
      <c r="AV270" s="12" t="s">
        <v>24</v>
      </c>
      <c r="AW270" s="12" t="s">
        <v>37</v>
      </c>
      <c r="AX270" s="12" t="s">
        <v>74</v>
      </c>
      <c r="AY270" s="204" t="s">
        <v>124</v>
      </c>
    </row>
    <row r="271" spans="2:65" s="12" customFormat="1" ht="13.5">
      <c r="B271" s="201"/>
      <c r="D271" s="187" t="s">
        <v>135</v>
      </c>
      <c r="E271" s="202" t="s">
        <v>5</v>
      </c>
      <c r="F271" s="203" t="s">
        <v>439</v>
      </c>
      <c r="H271" s="204" t="s">
        <v>5</v>
      </c>
      <c r="I271" s="205"/>
      <c r="L271" s="201"/>
      <c r="M271" s="206"/>
      <c r="N271" s="207"/>
      <c r="O271" s="207"/>
      <c r="P271" s="207"/>
      <c r="Q271" s="207"/>
      <c r="R271" s="207"/>
      <c r="S271" s="207"/>
      <c r="T271" s="208"/>
      <c r="AT271" s="204" t="s">
        <v>135</v>
      </c>
      <c r="AU271" s="204" t="s">
        <v>83</v>
      </c>
      <c r="AV271" s="12" t="s">
        <v>24</v>
      </c>
      <c r="AW271" s="12" t="s">
        <v>37</v>
      </c>
      <c r="AX271" s="12" t="s">
        <v>74</v>
      </c>
      <c r="AY271" s="204" t="s">
        <v>124</v>
      </c>
    </row>
    <row r="272" spans="2:65" s="12" customFormat="1" ht="13.5">
      <c r="B272" s="201"/>
      <c r="D272" s="187" t="s">
        <v>135</v>
      </c>
      <c r="E272" s="202" t="s">
        <v>5</v>
      </c>
      <c r="F272" s="203" t="s">
        <v>440</v>
      </c>
      <c r="H272" s="204" t="s">
        <v>5</v>
      </c>
      <c r="I272" s="205"/>
      <c r="L272" s="201"/>
      <c r="M272" s="206"/>
      <c r="N272" s="207"/>
      <c r="O272" s="207"/>
      <c r="P272" s="207"/>
      <c r="Q272" s="207"/>
      <c r="R272" s="207"/>
      <c r="S272" s="207"/>
      <c r="T272" s="208"/>
      <c r="AT272" s="204" t="s">
        <v>135</v>
      </c>
      <c r="AU272" s="204" t="s">
        <v>83</v>
      </c>
      <c r="AV272" s="12" t="s">
        <v>24</v>
      </c>
      <c r="AW272" s="12" t="s">
        <v>37</v>
      </c>
      <c r="AX272" s="12" t="s">
        <v>74</v>
      </c>
      <c r="AY272" s="204" t="s">
        <v>124</v>
      </c>
    </row>
    <row r="273" spans="2:65" s="12" customFormat="1" ht="13.5">
      <c r="B273" s="201"/>
      <c r="D273" s="187" t="s">
        <v>135</v>
      </c>
      <c r="E273" s="202" t="s">
        <v>5</v>
      </c>
      <c r="F273" s="203" t="s">
        <v>441</v>
      </c>
      <c r="H273" s="204" t="s">
        <v>5</v>
      </c>
      <c r="I273" s="205"/>
      <c r="L273" s="201"/>
      <c r="M273" s="206"/>
      <c r="N273" s="207"/>
      <c r="O273" s="207"/>
      <c r="P273" s="207"/>
      <c r="Q273" s="207"/>
      <c r="R273" s="207"/>
      <c r="S273" s="207"/>
      <c r="T273" s="208"/>
      <c r="AT273" s="204" t="s">
        <v>135</v>
      </c>
      <c r="AU273" s="204" t="s">
        <v>83</v>
      </c>
      <c r="AV273" s="12" t="s">
        <v>24</v>
      </c>
      <c r="AW273" s="12" t="s">
        <v>37</v>
      </c>
      <c r="AX273" s="12" t="s">
        <v>74</v>
      </c>
      <c r="AY273" s="204" t="s">
        <v>124</v>
      </c>
    </row>
    <row r="274" spans="2:65" s="12" customFormat="1" ht="13.5">
      <c r="B274" s="201"/>
      <c r="D274" s="187" t="s">
        <v>135</v>
      </c>
      <c r="E274" s="202" t="s">
        <v>5</v>
      </c>
      <c r="F274" s="203" t="s">
        <v>442</v>
      </c>
      <c r="H274" s="204" t="s">
        <v>5</v>
      </c>
      <c r="I274" s="205"/>
      <c r="L274" s="201"/>
      <c r="M274" s="206"/>
      <c r="N274" s="207"/>
      <c r="O274" s="207"/>
      <c r="P274" s="207"/>
      <c r="Q274" s="207"/>
      <c r="R274" s="207"/>
      <c r="S274" s="207"/>
      <c r="T274" s="208"/>
      <c r="AT274" s="204" t="s">
        <v>135</v>
      </c>
      <c r="AU274" s="204" t="s">
        <v>83</v>
      </c>
      <c r="AV274" s="12" t="s">
        <v>24</v>
      </c>
      <c r="AW274" s="12" t="s">
        <v>37</v>
      </c>
      <c r="AX274" s="12" t="s">
        <v>74</v>
      </c>
      <c r="AY274" s="204" t="s">
        <v>124</v>
      </c>
    </row>
    <row r="275" spans="2:65" s="12" customFormat="1" ht="13.5">
      <c r="B275" s="201"/>
      <c r="D275" s="187" t="s">
        <v>135</v>
      </c>
      <c r="E275" s="202" t="s">
        <v>5</v>
      </c>
      <c r="F275" s="203" t="s">
        <v>443</v>
      </c>
      <c r="H275" s="204" t="s">
        <v>5</v>
      </c>
      <c r="I275" s="205"/>
      <c r="L275" s="201"/>
      <c r="M275" s="206"/>
      <c r="N275" s="207"/>
      <c r="O275" s="207"/>
      <c r="P275" s="207"/>
      <c r="Q275" s="207"/>
      <c r="R275" s="207"/>
      <c r="S275" s="207"/>
      <c r="T275" s="208"/>
      <c r="AT275" s="204" t="s">
        <v>135</v>
      </c>
      <c r="AU275" s="204" t="s">
        <v>83</v>
      </c>
      <c r="AV275" s="12" t="s">
        <v>24</v>
      </c>
      <c r="AW275" s="12" t="s">
        <v>37</v>
      </c>
      <c r="AX275" s="12" t="s">
        <v>74</v>
      </c>
      <c r="AY275" s="204" t="s">
        <v>124</v>
      </c>
    </row>
    <row r="276" spans="2:65" s="11" customFormat="1" ht="13.5">
      <c r="B276" s="191"/>
      <c r="D276" s="192" t="s">
        <v>135</v>
      </c>
      <c r="E276" s="193" t="s">
        <v>5</v>
      </c>
      <c r="F276" s="194" t="s">
        <v>24</v>
      </c>
      <c r="H276" s="195">
        <v>1</v>
      </c>
      <c r="I276" s="196"/>
      <c r="L276" s="191"/>
      <c r="M276" s="197"/>
      <c r="N276" s="198"/>
      <c r="O276" s="198"/>
      <c r="P276" s="198"/>
      <c r="Q276" s="198"/>
      <c r="R276" s="198"/>
      <c r="S276" s="198"/>
      <c r="T276" s="199"/>
      <c r="AT276" s="200" t="s">
        <v>135</v>
      </c>
      <c r="AU276" s="200" t="s">
        <v>83</v>
      </c>
      <c r="AV276" s="11" t="s">
        <v>83</v>
      </c>
      <c r="AW276" s="11" t="s">
        <v>37</v>
      </c>
      <c r="AX276" s="11" t="s">
        <v>24</v>
      </c>
      <c r="AY276" s="200" t="s">
        <v>124</v>
      </c>
    </row>
    <row r="277" spans="2:65" s="1" customFormat="1" ht="31.5" customHeight="1">
      <c r="B277" s="174"/>
      <c r="C277" s="175" t="s">
        <v>444</v>
      </c>
      <c r="D277" s="175" t="s">
        <v>126</v>
      </c>
      <c r="E277" s="176" t="s">
        <v>445</v>
      </c>
      <c r="F277" s="177" t="s">
        <v>446</v>
      </c>
      <c r="G277" s="178" t="s">
        <v>390</v>
      </c>
      <c r="H277" s="179">
        <v>1</v>
      </c>
      <c r="I277" s="180"/>
      <c r="J277" s="181">
        <f>ROUND(I277*H277,2)</f>
        <v>0</v>
      </c>
      <c r="K277" s="177" t="s">
        <v>5</v>
      </c>
      <c r="L277" s="41"/>
      <c r="M277" s="182" t="s">
        <v>5</v>
      </c>
      <c r="N277" s="183" t="s">
        <v>45</v>
      </c>
      <c r="O277" s="42"/>
      <c r="P277" s="184">
        <f>O277*H277</f>
        <v>0</v>
      </c>
      <c r="Q277" s="184">
        <v>0</v>
      </c>
      <c r="R277" s="184">
        <f>Q277*H277</f>
        <v>0</v>
      </c>
      <c r="S277" s="184">
        <v>0</v>
      </c>
      <c r="T277" s="185">
        <f>S277*H277</f>
        <v>0</v>
      </c>
      <c r="AR277" s="24" t="s">
        <v>131</v>
      </c>
      <c r="AT277" s="24" t="s">
        <v>126</v>
      </c>
      <c r="AU277" s="24" t="s">
        <v>83</v>
      </c>
      <c r="AY277" s="24" t="s">
        <v>124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24" t="s">
        <v>24</v>
      </c>
      <c r="BK277" s="186">
        <f>ROUND(I277*H277,2)</f>
        <v>0</v>
      </c>
      <c r="BL277" s="24" t="s">
        <v>131</v>
      </c>
      <c r="BM277" s="24" t="s">
        <v>447</v>
      </c>
    </row>
    <row r="278" spans="2:65" s="12" customFormat="1" ht="13.5">
      <c r="B278" s="201"/>
      <c r="D278" s="187" t="s">
        <v>135</v>
      </c>
      <c r="E278" s="202" t="s">
        <v>5</v>
      </c>
      <c r="F278" s="203" t="s">
        <v>448</v>
      </c>
      <c r="H278" s="204" t="s">
        <v>5</v>
      </c>
      <c r="I278" s="205"/>
      <c r="L278" s="201"/>
      <c r="M278" s="206"/>
      <c r="N278" s="207"/>
      <c r="O278" s="207"/>
      <c r="P278" s="207"/>
      <c r="Q278" s="207"/>
      <c r="R278" s="207"/>
      <c r="S278" s="207"/>
      <c r="T278" s="208"/>
      <c r="AT278" s="204" t="s">
        <v>135</v>
      </c>
      <c r="AU278" s="204" t="s">
        <v>83</v>
      </c>
      <c r="AV278" s="12" t="s">
        <v>24</v>
      </c>
      <c r="AW278" s="12" t="s">
        <v>37</v>
      </c>
      <c r="AX278" s="12" t="s">
        <v>74</v>
      </c>
      <c r="AY278" s="204" t="s">
        <v>124</v>
      </c>
    </row>
    <row r="279" spans="2:65" s="12" customFormat="1" ht="13.5">
      <c r="B279" s="201"/>
      <c r="D279" s="187" t="s">
        <v>135</v>
      </c>
      <c r="E279" s="202" t="s">
        <v>5</v>
      </c>
      <c r="F279" s="203" t="s">
        <v>437</v>
      </c>
      <c r="H279" s="204" t="s">
        <v>5</v>
      </c>
      <c r="I279" s="205"/>
      <c r="L279" s="201"/>
      <c r="M279" s="206"/>
      <c r="N279" s="207"/>
      <c r="O279" s="207"/>
      <c r="P279" s="207"/>
      <c r="Q279" s="207"/>
      <c r="R279" s="207"/>
      <c r="S279" s="207"/>
      <c r="T279" s="208"/>
      <c r="AT279" s="204" t="s">
        <v>135</v>
      </c>
      <c r="AU279" s="204" t="s">
        <v>83</v>
      </c>
      <c r="AV279" s="12" t="s">
        <v>24</v>
      </c>
      <c r="AW279" s="12" t="s">
        <v>37</v>
      </c>
      <c r="AX279" s="12" t="s">
        <v>74</v>
      </c>
      <c r="AY279" s="204" t="s">
        <v>124</v>
      </c>
    </row>
    <row r="280" spans="2:65" s="12" customFormat="1" ht="13.5">
      <c r="B280" s="201"/>
      <c r="D280" s="187" t="s">
        <v>135</v>
      </c>
      <c r="E280" s="202" t="s">
        <v>5</v>
      </c>
      <c r="F280" s="203" t="s">
        <v>449</v>
      </c>
      <c r="H280" s="204" t="s">
        <v>5</v>
      </c>
      <c r="I280" s="205"/>
      <c r="L280" s="201"/>
      <c r="M280" s="206"/>
      <c r="N280" s="207"/>
      <c r="O280" s="207"/>
      <c r="P280" s="207"/>
      <c r="Q280" s="207"/>
      <c r="R280" s="207"/>
      <c r="S280" s="207"/>
      <c r="T280" s="208"/>
      <c r="AT280" s="204" t="s">
        <v>135</v>
      </c>
      <c r="AU280" s="204" t="s">
        <v>83</v>
      </c>
      <c r="AV280" s="12" t="s">
        <v>24</v>
      </c>
      <c r="AW280" s="12" t="s">
        <v>37</v>
      </c>
      <c r="AX280" s="12" t="s">
        <v>74</v>
      </c>
      <c r="AY280" s="204" t="s">
        <v>124</v>
      </c>
    </row>
    <row r="281" spans="2:65" s="12" customFormat="1" ht="13.5">
      <c r="B281" s="201"/>
      <c r="D281" s="187" t="s">
        <v>135</v>
      </c>
      <c r="E281" s="202" t="s">
        <v>5</v>
      </c>
      <c r="F281" s="203" t="s">
        <v>450</v>
      </c>
      <c r="H281" s="204" t="s">
        <v>5</v>
      </c>
      <c r="I281" s="205"/>
      <c r="L281" s="201"/>
      <c r="M281" s="206"/>
      <c r="N281" s="207"/>
      <c r="O281" s="207"/>
      <c r="P281" s="207"/>
      <c r="Q281" s="207"/>
      <c r="R281" s="207"/>
      <c r="S281" s="207"/>
      <c r="T281" s="208"/>
      <c r="AT281" s="204" t="s">
        <v>135</v>
      </c>
      <c r="AU281" s="204" t="s">
        <v>83</v>
      </c>
      <c r="AV281" s="12" t="s">
        <v>24</v>
      </c>
      <c r="AW281" s="12" t="s">
        <v>37</v>
      </c>
      <c r="AX281" s="12" t="s">
        <v>74</v>
      </c>
      <c r="AY281" s="204" t="s">
        <v>124</v>
      </c>
    </row>
    <row r="282" spans="2:65" s="12" customFormat="1" ht="13.5">
      <c r="B282" s="201"/>
      <c r="D282" s="187" t="s">
        <v>135</v>
      </c>
      <c r="E282" s="202" t="s">
        <v>5</v>
      </c>
      <c r="F282" s="203" t="s">
        <v>451</v>
      </c>
      <c r="H282" s="204" t="s">
        <v>5</v>
      </c>
      <c r="I282" s="205"/>
      <c r="L282" s="201"/>
      <c r="M282" s="206"/>
      <c r="N282" s="207"/>
      <c r="O282" s="207"/>
      <c r="P282" s="207"/>
      <c r="Q282" s="207"/>
      <c r="R282" s="207"/>
      <c r="S282" s="207"/>
      <c r="T282" s="208"/>
      <c r="AT282" s="204" t="s">
        <v>135</v>
      </c>
      <c r="AU282" s="204" t="s">
        <v>83</v>
      </c>
      <c r="AV282" s="12" t="s">
        <v>24</v>
      </c>
      <c r="AW282" s="12" t="s">
        <v>37</v>
      </c>
      <c r="AX282" s="12" t="s">
        <v>74</v>
      </c>
      <c r="AY282" s="204" t="s">
        <v>124</v>
      </c>
    </row>
    <row r="283" spans="2:65" s="12" customFormat="1" ht="13.5">
      <c r="B283" s="201"/>
      <c r="D283" s="187" t="s">
        <v>135</v>
      </c>
      <c r="E283" s="202" t="s">
        <v>5</v>
      </c>
      <c r="F283" s="203" t="s">
        <v>452</v>
      </c>
      <c r="H283" s="204" t="s">
        <v>5</v>
      </c>
      <c r="I283" s="205"/>
      <c r="L283" s="201"/>
      <c r="M283" s="206"/>
      <c r="N283" s="207"/>
      <c r="O283" s="207"/>
      <c r="P283" s="207"/>
      <c r="Q283" s="207"/>
      <c r="R283" s="207"/>
      <c r="S283" s="207"/>
      <c r="T283" s="208"/>
      <c r="AT283" s="204" t="s">
        <v>135</v>
      </c>
      <c r="AU283" s="204" t="s">
        <v>83</v>
      </c>
      <c r="AV283" s="12" t="s">
        <v>24</v>
      </c>
      <c r="AW283" s="12" t="s">
        <v>37</v>
      </c>
      <c r="AX283" s="12" t="s">
        <v>74</v>
      </c>
      <c r="AY283" s="204" t="s">
        <v>124</v>
      </c>
    </row>
    <row r="284" spans="2:65" s="12" customFormat="1" ht="13.5">
      <c r="B284" s="201"/>
      <c r="D284" s="187" t="s">
        <v>135</v>
      </c>
      <c r="E284" s="202" t="s">
        <v>5</v>
      </c>
      <c r="F284" s="203" t="s">
        <v>453</v>
      </c>
      <c r="H284" s="204" t="s">
        <v>5</v>
      </c>
      <c r="I284" s="205"/>
      <c r="L284" s="201"/>
      <c r="M284" s="206"/>
      <c r="N284" s="207"/>
      <c r="O284" s="207"/>
      <c r="P284" s="207"/>
      <c r="Q284" s="207"/>
      <c r="R284" s="207"/>
      <c r="S284" s="207"/>
      <c r="T284" s="208"/>
      <c r="AT284" s="204" t="s">
        <v>135</v>
      </c>
      <c r="AU284" s="204" t="s">
        <v>83</v>
      </c>
      <c r="AV284" s="12" t="s">
        <v>24</v>
      </c>
      <c r="AW284" s="12" t="s">
        <v>37</v>
      </c>
      <c r="AX284" s="12" t="s">
        <v>74</v>
      </c>
      <c r="AY284" s="204" t="s">
        <v>124</v>
      </c>
    </row>
    <row r="285" spans="2:65" s="11" customFormat="1" ht="13.5">
      <c r="B285" s="191"/>
      <c r="D285" s="187" t="s">
        <v>135</v>
      </c>
      <c r="E285" s="200" t="s">
        <v>5</v>
      </c>
      <c r="F285" s="209" t="s">
        <v>24</v>
      </c>
      <c r="H285" s="210">
        <v>1</v>
      </c>
      <c r="I285" s="196"/>
      <c r="L285" s="191"/>
      <c r="M285" s="197"/>
      <c r="N285" s="198"/>
      <c r="O285" s="198"/>
      <c r="P285" s="198"/>
      <c r="Q285" s="198"/>
      <c r="R285" s="198"/>
      <c r="S285" s="198"/>
      <c r="T285" s="199"/>
      <c r="AT285" s="200" t="s">
        <v>135</v>
      </c>
      <c r="AU285" s="200" t="s">
        <v>83</v>
      </c>
      <c r="AV285" s="11" t="s">
        <v>83</v>
      </c>
      <c r="AW285" s="11" t="s">
        <v>37</v>
      </c>
      <c r="AX285" s="11" t="s">
        <v>24</v>
      </c>
      <c r="AY285" s="200" t="s">
        <v>124</v>
      </c>
    </row>
    <row r="286" spans="2:65" s="10" customFormat="1" ht="29.85" customHeight="1">
      <c r="B286" s="160"/>
      <c r="D286" s="171" t="s">
        <v>73</v>
      </c>
      <c r="E286" s="172" t="s">
        <v>454</v>
      </c>
      <c r="F286" s="172" t="s">
        <v>455</v>
      </c>
      <c r="I286" s="163"/>
      <c r="J286" s="173">
        <f>BK286</f>
        <v>0</v>
      </c>
      <c r="L286" s="160"/>
      <c r="M286" s="165"/>
      <c r="N286" s="166"/>
      <c r="O286" s="166"/>
      <c r="P286" s="167">
        <f>SUM(P287:P288)</f>
        <v>0</v>
      </c>
      <c r="Q286" s="166"/>
      <c r="R286" s="167">
        <f>SUM(R287:R288)</f>
        <v>0</v>
      </c>
      <c r="S286" s="166"/>
      <c r="T286" s="168">
        <f>SUM(T287:T288)</f>
        <v>0</v>
      </c>
      <c r="AR286" s="161" t="s">
        <v>24</v>
      </c>
      <c r="AT286" s="169" t="s">
        <v>73</v>
      </c>
      <c r="AU286" s="169" t="s">
        <v>24</v>
      </c>
      <c r="AY286" s="161" t="s">
        <v>124</v>
      </c>
      <c r="BK286" s="170">
        <f>SUM(BK287:BK288)</f>
        <v>0</v>
      </c>
    </row>
    <row r="287" spans="2:65" s="1" customFormat="1" ht="22.5" customHeight="1">
      <c r="B287" s="174"/>
      <c r="C287" s="175" t="s">
        <v>456</v>
      </c>
      <c r="D287" s="175" t="s">
        <v>126</v>
      </c>
      <c r="E287" s="176" t="s">
        <v>457</v>
      </c>
      <c r="F287" s="177" t="s">
        <v>458</v>
      </c>
      <c r="G287" s="178" t="s">
        <v>227</v>
      </c>
      <c r="H287" s="179">
        <v>14.784000000000001</v>
      </c>
      <c r="I287" s="180"/>
      <c r="J287" s="181">
        <f>ROUND(I287*H287,2)</f>
        <v>0</v>
      </c>
      <c r="K287" s="177" t="s">
        <v>130</v>
      </c>
      <c r="L287" s="41"/>
      <c r="M287" s="182" t="s">
        <v>5</v>
      </c>
      <c r="N287" s="183" t="s">
        <v>45</v>
      </c>
      <c r="O287" s="42"/>
      <c r="P287" s="184">
        <f>O287*H287</f>
        <v>0</v>
      </c>
      <c r="Q287" s="184">
        <v>0</v>
      </c>
      <c r="R287" s="184">
        <f>Q287*H287</f>
        <v>0</v>
      </c>
      <c r="S287" s="184">
        <v>0</v>
      </c>
      <c r="T287" s="185">
        <f>S287*H287</f>
        <v>0</v>
      </c>
      <c r="AR287" s="24" t="s">
        <v>131</v>
      </c>
      <c r="AT287" s="24" t="s">
        <v>126</v>
      </c>
      <c r="AU287" s="24" t="s">
        <v>83</v>
      </c>
      <c r="AY287" s="24" t="s">
        <v>124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24" t="s">
        <v>24</v>
      </c>
      <c r="BK287" s="186">
        <f>ROUND(I287*H287,2)</f>
        <v>0</v>
      </c>
      <c r="BL287" s="24" t="s">
        <v>131</v>
      </c>
      <c r="BM287" s="24" t="s">
        <v>459</v>
      </c>
    </row>
    <row r="288" spans="2:65" s="1" customFormat="1" ht="27">
      <c r="B288" s="41"/>
      <c r="D288" s="187" t="s">
        <v>133</v>
      </c>
      <c r="F288" s="188" t="s">
        <v>460</v>
      </c>
      <c r="I288" s="189"/>
      <c r="L288" s="41"/>
      <c r="M288" s="190"/>
      <c r="N288" s="42"/>
      <c r="O288" s="42"/>
      <c r="P288" s="42"/>
      <c r="Q288" s="42"/>
      <c r="R288" s="42"/>
      <c r="S288" s="42"/>
      <c r="T288" s="70"/>
      <c r="AT288" s="24" t="s">
        <v>133</v>
      </c>
      <c r="AU288" s="24" t="s">
        <v>83</v>
      </c>
    </row>
    <row r="289" spans="2:65" s="10" customFormat="1" ht="29.85" customHeight="1">
      <c r="B289" s="160"/>
      <c r="D289" s="171" t="s">
        <v>73</v>
      </c>
      <c r="E289" s="172" t="s">
        <v>126</v>
      </c>
      <c r="F289" s="172" t="s">
        <v>461</v>
      </c>
      <c r="I289" s="163"/>
      <c r="J289" s="173">
        <f>BK289</f>
        <v>0</v>
      </c>
      <c r="L289" s="160"/>
      <c r="M289" s="165"/>
      <c r="N289" s="166"/>
      <c r="O289" s="166"/>
      <c r="P289" s="167">
        <f>SUM(P290:P317)</f>
        <v>0</v>
      </c>
      <c r="Q289" s="166"/>
      <c r="R289" s="167">
        <f>SUM(R290:R317)</f>
        <v>18.660299999999999</v>
      </c>
      <c r="S289" s="166"/>
      <c r="T289" s="168">
        <f>SUM(T290:T317)</f>
        <v>0</v>
      </c>
      <c r="AR289" s="161" t="s">
        <v>24</v>
      </c>
      <c r="AT289" s="169" t="s">
        <v>73</v>
      </c>
      <c r="AU289" s="169" t="s">
        <v>24</v>
      </c>
      <c r="AY289" s="161" t="s">
        <v>124</v>
      </c>
      <c r="BK289" s="170">
        <f>SUM(BK290:BK317)</f>
        <v>0</v>
      </c>
    </row>
    <row r="290" spans="2:65" s="1" customFormat="1" ht="22.5" customHeight="1">
      <c r="B290" s="174"/>
      <c r="C290" s="175" t="s">
        <v>462</v>
      </c>
      <c r="D290" s="175" t="s">
        <v>126</v>
      </c>
      <c r="E290" s="176" t="s">
        <v>232</v>
      </c>
      <c r="F290" s="177" t="s">
        <v>233</v>
      </c>
      <c r="G290" s="178" t="s">
        <v>129</v>
      </c>
      <c r="H290" s="179">
        <v>27</v>
      </c>
      <c r="I290" s="180"/>
      <c r="J290" s="181">
        <f>ROUND(I290*H290,2)</f>
        <v>0</v>
      </c>
      <c r="K290" s="177" t="s">
        <v>130</v>
      </c>
      <c r="L290" s="41"/>
      <c r="M290" s="182" t="s">
        <v>5</v>
      </c>
      <c r="N290" s="183" t="s">
        <v>45</v>
      </c>
      <c r="O290" s="42"/>
      <c r="P290" s="184">
        <f>O290*H290</f>
        <v>0</v>
      </c>
      <c r="Q290" s="184">
        <v>0</v>
      </c>
      <c r="R290" s="184">
        <f>Q290*H290</f>
        <v>0</v>
      </c>
      <c r="S290" s="184">
        <v>0</v>
      </c>
      <c r="T290" s="185">
        <f>S290*H290</f>
        <v>0</v>
      </c>
      <c r="AR290" s="24" t="s">
        <v>131</v>
      </c>
      <c r="AT290" s="24" t="s">
        <v>126</v>
      </c>
      <c r="AU290" s="24" t="s">
        <v>83</v>
      </c>
      <c r="AY290" s="24" t="s">
        <v>124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24" t="s">
        <v>24</v>
      </c>
      <c r="BK290" s="186">
        <f>ROUND(I290*H290,2)</f>
        <v>0</v>
      </c>
      <c r="BL290" s="24" t="s">
        <v>131</v>
      </c>
      <c r="BM290" s="24" t="s">
        <v>463</v>
      </c>
    </row>
    <row r="291" spans="2:65" s="1" customFormat="1" ht="27">
      <c r="B291" s="41"/>
      <c r="D291" s="187" t="s">
        <v>133</v>
      </c>
      <c r="F291" s="188" t="s">
        <v>235</v>
      </c>
      <c r="I291" s="189"/>
      <c r="L291" s="41"/>
      <c r="M291" s="190"/>
      <c r="N291" s="42"/>
      <c r="O291" s="42"/>
      <c r="P291" s="42"/>
      <c r="Q291" s="42"/>
      <c r="R291" s="42"/>
      <c r="S291" s="42"/>
      <c r="T291" s="70"/>
      <c r="AT291" s="24" t="s">
        <v>133</v>
      </c>
      <c r="AU291" s="24" t="s">
        <v>83</v>
      </c>
    </row>
    <row r="292" spans="2:65" s="12" customFormat="1" ht="13.5">
      <c r="B292" s="201"/>
      <c r="D292" s="187" t="s">
        <v>135</v>
      </c>
      <c r="E292" s="202" t="s">
        <v>5</v>
      </c>
      <c r="F292" s="203" t="s">
        <v>464</v>
      </c>
      <c r="H292" s="204" t="s">
        <v>5</v>
      </c>
      <c r="I292" s="205"/>
      <c r="L292" s="201"/>
      <c r="M292" s="206"/>
      <c r="N292" s="207"/>
      <c r="O292" s="207"/>
      <c r="P292" s="207"/>
      <c r="Q292" s="207"/>
      <c r="R292" s="207"/>
      <c r="S292" s="207"/>
      <c r="T292" s="208"/>
      <c r="AT292" s="204" t="s">
        <v>135</v>
      </c>
      <c r="AU292" s="204" t="s">
        <v>83</v>
      </c>
      <c r="AV292" s="12" t="s">
        <v>24</v>
      </c>
      <c r="AW292" s="12" t="s">
        <v>37</v>
      </c>
      <c r="AX292" s="12" t="s">
        <v>74</v>
      </c>
      <c r="AY292" s="204" t="s">
        <v>124</v>
      </c>
    </row>
    <row r="293" spans="2:65" s="11" customFormat="1" ht="13.5">
      <c r="B293" s="191"/>
      <c r="D293" s="192" t="s">
        <v>135</v>
      </c>
      <c r="E293" s="193" t="s">
        <v>5</v>
      </c>
      <c r="F293" s="194" t="s">
        <v>465</v>
      </c>
      <c r="H293" s="195">
        <v>27</v>
      </c>
      <c r="I293" s="196"/>
      <c r="L293" s="191"/>
      <c r="M293" s="197"/>
      <c r="N293" s="198"/>
      <c r="O293" s="198"/>
      <c r="P293" s="198"/>
      <c r="Q293" s="198"/>
      <c r="R293" s="198"/>
      <c r="S293" s="198"/>
      <c r="T293" s="199"/>
      <c r="AT293" s="200" t="s">
        <v>135</v>
      </c>
      <c r="AU293" s="200" t="s">
        <v>83</v>
      </c>
      <c r="AV293" s="11" t="s">
        <v>83</v>
      </c>
      <c r="AW293" s="11" t="s">
        <v>37</v>
      </c>
      <c r="AX293" s="11" t="s">
        <v>24</v>
      </c>
      <c r="AY293" s="200" t="s">
        <v>124</v>
      </c>
    </row>
    <row r="294" spans="2:65" s="1" customFormat="1" ht="22.5" customHeight="1">
      <c r="B294" s="174"/>
      <c r="C294" s="229" t="s">
        <v>466</v>
      </c>
      <c r="D294" s="229" t="s">
        <v>251</v>
      </c>
      <c r="E294" s="230" t="s">
        <v>467</v>
      </c>
      <c r="F294" s="231" t="s">
        <v>468</v>
      </c>
      <c r="G294" s="232" t="s">
        <v>227</v>
      </c>
      <c r="H294" s="233">
        <v>48.6</v>
      </c>
      <c r="I294" s="234"/>
      <c r="J294" s="235">
        <f>ROUND(I294*H294,2)</f>
        <v>0</v>
      </c>
      <c r="K294" s="231" t="s">
        <v>5</v>
      </c>
      <c r="L294" s="236"/>
      <c r="M294" s="237" t="s">
        <v>5</v>
      </c>
      <c r="N294" s="238" t="s">
        <v>45</v>
      </c>
      <c r="O294" s="42"/>
      <c r="P294" s="184">
        <f>O294*H294</f>
        <v>0</v>
      </c>
      <c r="Q294" s="184">
        <v>0</v>
      </c>
      <c r="R294" s="184">
        <f>Q294*H294</f>
        <v>0</v>
      </c>
      <c r="S294" s="184">
        <v>0</v>
      </c>
      <c r="T294" s="185">
        <f>S294*H294</f>
        <v>0</v>
      </c>
      <c r="AR294" s="24" t="s">
        <v>190</v>
      </c>
      <c r="AT294" s="24" t="s">
        <v>251</v>
      </c>
      <c r="AU294" s="24" t="s">
        <v>83</v>
      </c>
      <c r="AY294" s="24" t="s">
        <v>124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24" t="s">
        <v>24</v>
      </c>
      <c r="BK294" s="186">
        <f>ROUND(I294*H294,2)</f>
        <v>0</v>
      </c>
      <c r="BL294" s="24" t="s">
        <v>131</v>
      </c>
      <c r="BM294" s="24" t="s">
        <v>469</v>
      </c>
    </row>
    <row r="295" spans="2:65" s="1" customFormat="1" ht="13.5">
      <c r="B295" s="41"/>
      <c r="D295" s="187" t="s">
        <v>133</v>
      </c>
      <c r="F295" s="188" t="s">
        <v>468</v>
      </c>
      <c r="I295" s="189"/>
      <c r="L295" s="41"/>
      <c r="M295" s="190"/>
      <c r="N295" s="42"/>
      <c r="O295" s="42"/>
      <c r="P295" s="42"/>
      <c r="Q295" s="42"/>
      <c r="R295" s="42"/>
      <c r="S295" s="42"/>
      <c r="T295" s="70"/>
      <c r="AT295" s="24" t="s">
        <v>133</v>
      </c>
      <c r="AU295" s="24" t="s">
        <v>83</v>
      </c>
    </row>
    <row r="296" spans="2:65" s="11" customFormat="1" ht="13.5">
      <c r="B296" s="191"/>
      <c r="D296" s="192" t="s">
        <v>135</v>
      </c>
      <c r="E296" s="193" t="s">
        <v>5</v>
      </c>
      <c r="F296" s="194" t="s">
        <v>470</v>
      </c>
      <c r="H296" s="195">
        <v>48.6</v>
      </c>
      <c r="I296" s="196"/>
      <c r="L296" s="191"/>
      <c r="M296" s="197"/>
      <c r="N296" s="198"/>
      <c r="O296" s="198"/>
      <c r="P296" s="198"/>
      <c r="Q296" s="198"/>
      <c r="R296" s="198"/>
      <c r="S296" s="198"/>
      <c r="T296" s="199"/>
      <c r="AT296" s="200" t="s">
        <v>135</v>
      </c>
      <c r="AU296" s="200" t="s">
        <v>83</v>
      </c>
      <c r="AV296" s="11" t="s">
        <v>83</v>
      </c>
      <c r="AW296" s="11" t="s">
        <v>37</v>
      </c>
      <c r="AX296" s="11" t="s">
        <v>24</v>
      </c>
      <c r="AY296" s="200" t="s">
        <v>124</v>
      </c>
    </row>
    <row r="297" spans="2:65" s="1" customFormat="1" ht="22.5" customHeight="1">
      <c r="B297" s="174"/>
      <c r="C297" s="175" t="s">
        <v>471</v>
      </c>
      <c r="D297" s="175" t="s">
        <v>126</v>
      </c>
      <c r="E297" s="176" t="s">
        <v>472</v>
      </c>
      <c r="F297" s="177" t="s">
        <v>473</v>
      </c>
      <c r="G297" s="178" t="s">
        <v>157</v>
      </c>
      <c r="H297" s="179">
        <v>18</v>
      </c>
      <c r="I297" s="180"/>
      <c r="J297" s="181">
        <f>ROUND(I297*H297,2)</f>
        <v>0</v>
      </c>
      <c r="K297" s="177" t="s">
        <v>130</v>
      </c>
      <c r="L297" s="41"/>
      <c r="M297" s="182" t="s">
        <v>5</v>
      </c>
      <c r="N297" s="183" t="s">
        <v>45</v>
      </c>
      <c r="O297" s="42"/>
      <c r="P297" s="184">
        <f>O297*H297</f>
        <v>0</v>
      </c>
      <c r="Q297" s="184">
        <v>0.37080000000000002</v>
      </c>
      <c r="R297" s="184">
        <f>Q297*H297</f>
        <v>6.6744000000000003</v>
      </c>
      <c r="S297" s="184">
        <v>0</v>
      </c>
      <c r="T297" s="185">
        <f>S297*H297</f>
        <v>0</v>
      </c>
      <c r="AR297" s="24" t="s">
        <v>131</v>
      </c>
      <c r="AT297" s="24" t="s">
        <v>126</v>
      </c>
      <c r="AU297" s="24" t="s">
        <v>83</v>
      </c>
      <c r="AY297" s="24" t="s">
        <v>124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24" t="s">
        <v>24</v>
      </c>
      <c r="BK297" s="186">
        <f>ROUND(I297*H297,2)</f>
        <v>0</v>
      </c>
      <c r="BL297" s="24" t="s">
        <v>131</v>
      </c>
      <c r="BM297" s="24" t="s">
        <v>474</v>
      </c>
    </row>
    <row r="298" spans="2:65" s="1" customFormat="1" ht="27">
      <c r="B298" s="41"/>
      <c r="D298" s="187" t="s">
        <v>133</v>
      </c>
      <c r="F298" s="188" t="s">
        <v>475</v>
      </c>
      <c r="I298" s="189"/>
      <c r="L298" s="41"/>
      <c r="M298" s="190"/>
      <c r="N298" s="42"/>
      <c r="O298" s="42"/>
      <c r="P298" s="42"/>
      <c r="Q298" s="42"/>
      <c r="R298" s="42"/>
      <c r="S298" s="42"/>
      <c r="T298" s="70"/>
      <c r="AT298" s="24" t="s">
        <v>133</v>
      </c>
      <c r="AU298" s="24" t="s">
        <v>83</v>
      </c>
    </row>
    <row r="299" spans="2:65" s="11" customFormat="1" ht="13.5">
      <c r="B299" s="191"/>
      <c r="D299" s="192" t="s">
        <v>135</v>
      </c>
      <c r="E299" s="193" t="s">
        <v>5</v>
      </c>
      <c r="F299" s="194" t="s">
        <v>476</v>
      </c>
      <c r="H299" s="195">
        <v>18</v>
      </c>
      <c r="I299" s="196"/>
      <c r="L299" s="191"/>
      <c r="M299" s="197"/>
      <c r="N299" s="198"/>
      <c r="O299" s="198"/>
      <c r="P299" s="198"/>
      <c r="Q299" s="198"/>
      <c r="R299" s="198"/>
      <c r="S299" s="198"/>
      <c r="T299" s="199"/>
      <c r="AT299" s="200" t="s">
        <v>135</v>
      </c>
      <c r="AU299" s="200" t="s">
        <v>83</v>
      </c>
      <c r="AV299" s="11" t="s">
        <v>83</v>
      </c>
      <c r="AW299" s="11" t="s">
        <v>37</v>
      </c>
      <c r="AX299" s="11" t="s">
        <v>24</v>
      </c>
      <c r="AY299" s="200" t="s">
        <v>124</v>
      </c>
    </row>
    <row r="300" spans="2:65" s="1" customFormat="1" ht="31.5" customHeight="1">
      <c r="B300" s="174"/>
      <c r="C300" s="175" t="s">
        <v>477</v>
      </c>
      <c r="D300" s="175" t="s">
        <v>126</v>
      </c>
      <c r="E300" s="176" t="s">
        <v>478</v>
      </c>
      <c r="F300" s="177" t="s">
        <v>479</v>
      </c>
      <c r="G300" s="178" t="s">
        <v>157</v>
      </c>
      <c r="H300" s="179">
        <v>18</v>
      </c>
      <c r="I300" s="180"/>
      <c r="J300" s="181">
        <f>ROUND(I300*H300,2)</f>
        <v>0</v>
      </c>
      <c r="K300" s="177" t="s">
        <v>130</v>
      </c>
      <c r="L300" s="41"/>
      <c r="M300" s="182" t="s">
        <v>5</v>
      </c>
      <c r="N300" s="183" t="s">
        <v>45</v>
      </c>
      <c r="O300" s="42"/>
      <c r="P300" s="184">
        <f>O300*H300</f>
        <v>0</v>
      </c>
      <c r="Q300" s="184">
        <v>0.26375999999999999</v>
      </c>
      <c r="R300" s="184">
        <f>Q300*H300</f>
        <v>4.7476799999999999</v>
      </c>
      <c r="S300" s="184">
        <v>0</v>
      </c>
      <c r="T300" s="185">
        <f>S300*H300</f>
        <v>0</v>
      </c>
      <c r="AR300" s="24" t="s">
        <v>131</v>
      </c>
      <c r="AT300" s="24" t="s">
        <v>126</v>
      </c>
      <c r="AU300" s="24" t="s">
        <v>83</v>
      </c>
      <c r="AY300" s="24" t="s">
        <v>124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24" t="s">
        <v>24</v>
      </c>
      <c r="BK300" s="186">
        <f>ROUND(I300*H300,2)</f>
        <v>0</v>
      </c>
      <c r="BL300" s="24" t="s">
        <v>131</v>
      </c>
      <c r="BM300" s="24" t="s">
        <v>480</v>
      </c>
    </row>
    <row r="301" spans="2:65" s="1" customFormat="1" ht="27">
      <c r="B301" s="41"/>
      <c r="D301" s="187" t="s">
        <v>133</v>
      </c>
      <c r="F301" s="188" t="s">
        <v>481</v>
      </c>
      <c r="I301" s="189"/>
      <c r="L301" s="41"/>
      <c r="M301" s="190"/>
      <c r="N301" s="42"/>
      <c r="O301" s="42"/>
      <c r="P301" s="42"/>
      <c r="Q301" s="42"/>
      <c r="R301" s="42"/>
      <c r="S301" s="42"/>
      <c r="T301" s="70"/>
      <c r="AT301" s="24" t="s">
        <v>133</v>
      </c>
      <c r="AU301" s="24" t="s">
        <v>83</v>
      </c>
    </row>
    <row r="302" spans="2:65" s="11" customFormat="1" ht="13.5">
      <c r="B302" s="191"/>
      <c r="D302" s="192" t="s">
        <v>135</v>
      </c>
      <c r="E302" s="193" t="s">
        <v>5</v>
      </c>
      <c r="F302" s="194" t="s">
        <v>476</v>
      </c>
      <c r="H302" s="195">
        <v>18</v>
      </c>
      <c r="I302" s="196"/>
      <c r="L302" s="191"/>
      <c r="M302" s="197"/>
      <c r="N302" s="198"/>
      <c r="O302" s="198"/>
      <c r="P302" s="198"/>
      <c r="Q302" s="198"/>
      <c r="R302" s="198"/>
      <c r="S302" s="198"/>
      <c r="T302" s="199"/>
      <c r="AT302" s="200" t="s">
        <v>135</v>
      </c>
      <c r="AU302" s="200" t="s">
        <v>83</v>
      </c>
      <c r="AV302" s="11" t="s">
        <v>83</v>
      </c>
      <c r="AW302" s="11" t="s">
        <v>37</v>
      </c>
      <c r="AX302" s="11" t="s">
        <v>24</v>
      </c>
      <c r="AY302" s="200" t="s">
        <v>124</v>
      </c>
    </row>
    <row r="303" spans="2:65" s="1" customFormat="1" ht="31.5" customHeight="1">
      <c r="B303" s="174"/>
      <c r="C303" s="175" t="s">
        <v>482</v>
      </c>
      <c r="D303" s="175" t="s">
        <v>126</v>
      </c>
      <c r="E303" s="176" t="s">
        <v>483</v>
      </c>
      <c r="F303" s="177" t="s">
        <v>484</v>
      </c>
      <c r="G303" s="178" t="s">
        <v>157</v>
      </c>
      <c r="H303" s="179">
        <v>18</v>
      </c>
      <c r="I303" s="180"/>
      <c r="J303" s="181">
        <f>ROUND(I303*H303,2)</f>
        <v>0</v>
      </c>
      <c r="K303" s="177" t="s">
        <v>130</v>
      </c>
      <c r="L303" s="41"/>
      <c r="M303" s="182" t="s">
        <v>5</v>
      </c>
      <c r="N303" s="183" t="s">
        <v>45</v>
      </c>
      <c r="O303" s="42"/>
      <c r="P303" s="184">
        <f>O303*H303</f>
        <v>0</v>
      </c>
      <c r="Q303" s="184">
        <v>0.20745</v>
      </c>
      <c r="R303" s="184">
        <f>Q303*H303</f>
        <v>3.7340999999999998</v>
      </c>
      <c r="S303" s="184">
        <v>0</v>
      </c>
      <c r="T303" s="185">
        <f>S303*H303</f>
        <v>0</v>
      </c>
      <c r="AR303" s="24" t="s">
        <v>131</v>
      </c>
      <c r="AT303" s="24" t="s">
        <v>126</v>
      </c>
      <c r="AU303" s="24" t="s">
        <v>83</v>
      </c>
      <c r="AY303" s="24" t="s">
        <v>124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24" t="s">
        <v>24</v>
      </c>
      <c r="BK303" s="186">
        <f>ROUND(I303*H303,2)</f>
        <v>0</v>
      </c>
      <c r="BL303" s="24" t="s">
        <v>131</v>
      </c>
      <c r="BM303" s="24" t="s">
        <v>485</v>
      </c>
    </row>
    <row r="304" spans="2:65" s="1" customFormat="1" ht="27">
      <c r="B304" s="41"/>
      <c r="D304" s="187" t="s">
        <v>133</v>
      </c>
      <c r="F304" s="188" t="s">
        <v>486</v>
      </c>
      <c r="I304" s="189"/>
      <c r="L304" s="41"/>
      <c r="M304" s="190"/>
      <c r="N304" s="42"/>
      <c r="O304" s="42"/>
      <c r="P304" s="42"/>
      <c r="Q304" s="42"/>
      <c r="R304" s="42"/>
      <c r="S304" s="42"/>
      <c r="T304" s="70"/>
      <c r="AT304" s="24" t="s">
        <v>133</v>
      </c>
      <c r="AU304" s="24" t="s">
        <v>83</v>
      </c>
    </row>
    <row r="305" spans="2:65" s="11" customFormat="1" ht="13.5">
      <c r="B305" s="191"/>
      <c r="D305" s="192" t="s">
        <v>135</v>
      </c>
      <c r="E305" s="193" t="s">
        <v>5</v>
      </c>
      <c r="F305" s="194" t="s">
        <v>476</v>
      </c>
      <c r="H305" s="195">
        <v>18</v>
      </c>
      <c r="I305" s="196"/>
      <c r="L305" s="191"/>
      <c r="M305" s="197"/>
      <c r="N305" s="198"/>
      <c r="O305" s="198"/>
      <c r="P305" s="198"/>
      <c r="Q305" s="198"/>
      <c r="R305" s="198"/>
      <c r="S305" s="198"/>
      <c r="T305" s="199"/>
      <c r="AT305" s="200" t="s">
        <v>135</v>
      </c>
      <c r="AU305" s="200" t="s">
        <v>83</v>
      </c>
      <c r="AV305" s="11" t="s">
        <v>83</v>
      </c>
      <c r="AW305" s="11" t="s">
        <v>37</v>
      </c>
      <c r="AX305" s="11" t="s">
        <v>24</v>
      </c>
      <c r="AY305" s="200" t="s">
        <v>124</v>
      </c>
    </row>
    <row r="306" spans="2:65" s="1" customFormat="1" ht="31.5" customHeight="1">
      <c r="B306" s="174"/>
      <c r="C306" s="175" t="s">
        <v>487</v>
      </c>
      <c r="D306" s="175" t="s">
        <v>126</v>
      </c>
      <c r="E306" s="176" t="s">
        <v>488</v>
      </c>
      <c r="F306" s="177" t="s">
        <v>489</v>
      </c>
      <c r="G306" s="178" t="s">
        <v>157</v>
      </c>
      <c r="H306" s="179">
        <v>27</v>
      </c>
      <c r="I306" s="180"/>
      <c r="J306" s="181">
        <f>ROUND(I306*H306,2)</f>
        <v>0</v>
      </c>
      <c r="K306" s="177" t="s">
        <v>130</v>
      </c>
      <c r="L306" s="41"/>
      <c r="M306" s="182" t="s">
        <v>5</v>
      </c>
      <c r="N306" s="183" t="s">
        <v>45</v>
      </c>
      <c r="O306" s="42"/>
      <c r="P306" s="184">
        <f>O306*H306</f>
        <v>0</v>
      </c>
      <c r="Q306" s="184">
        <v>0.12966</v>
      </c>
      <c r="R306" s="184">
        <f>Q306*H306</f>
        <v>3.50082</v>
      </c>
      <c r="S306" s="184">
        <v>0</v>
      </c>
      <c r="T306" s="185">
        <f>S306*H306</f>
        <v>0</v>
      </c>
      <c r="AR306" s="24" t="s">
        <v>131</v>
      </c>
      <c r="AT306" s="24" t="s">
        <v>126</v>
      </c>
      <c r="AU306" s="24" t="s">
        <v>83</v>
      </c>
      <c r="AY306" s="24" t="s">
        <v>124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24" t="s">
        <v>24</v>
      </c>
      <c r="BK306" s="186">
        <f>ROUND(I306*H306,2)</f>
        <v>0</v>
      </c>
      <c r="BL306" s="24" t="s">
        <v>131</v>
      </c>
      <c r="BM306" s="24" t="s">
        <v>490</v>
      </c>
    </row>
    <row r="307" spans="2:65" s="1" customFormat="1" ht="27">
      <c r="B307" s="41"/>
      <c r="D307" s="187" t="s">
        <v>133</v>
      </c>
      <c r="F307" s="188" t="s">
        <v>491</v>
      </c>
      <c r="I307" s="189"/>
      <c r="L307" s="41"/>
      <c r="M307" s="190"/>
      <c r="N307" s="42"/>
      <c r="O307" s="42"/>
      <c r="P307" s="42"/>
      <c r="Q307" s="42"/>
      <c r="R307" s="42"/>
      <c r="S307" s="42"/>
      <c r="T307" s="70"/>
      <c r="AT307" s="24" t="s">
        <v>133</v>
      </c>
      <c r="AU307" s="24" t="s">
        <v>83</v>
      </c>
    </row>
    <row r="308" spans="2:65" s="11" customFormat="1" ht="13.5">
      <c r="B308" s="191"/>
      <c r="D308" s="192" t="s">
        <v>135</v>
      </c>
      <c r="E308" s="193" t="s">
        <v>5</v>
      </c>
      <c r="F308" s="194" t="s">
        <v>492</v>
      </c>
      <c r="H308" s="195">
        <v>27</v>
      </c>
      <c r="I308" s="196"/>
      <c r="L308" s="191"/>
      <c r="M308" s="197"/>
      <c r="N308" s="198"/>
      <c r="O308" s="198"/>
      <c r="P308" s="198"/>
      <c r="Q308" s="198"/>
      <c r="R308" s="198"/>
      <c r="S308" s="198"/>
      <c r="T308" s="199"/>
      <c r="AT308" s="200" t="s">
        <v>135</v>
      </c>
      <c r="AU308" s="200" t="s">
        <v>83</v>
      </c>
      <c r="AV308" s="11" t="s">
        <v>83</v>
      </c>
      <c r="AW308" s="11" t="s">
        <v>37</v>
      </c>
      <c r="AX308" s="11" t="s">
        <v>24</v>
      </c>
      <c r="AY308" s="200" t="s">
        <v>124</v>
      </c>
    </row>
    <row r="309" spans="2:65" s="1" customFormat="1" ht="22.5" customHeight="1">
      <c r="B309" s="174"/>
      <c r="C309" s="175" t="s">
        <v>493</v>
      </c>
      <c r="D309" s="175" t="s">
        <v>126</v>
      </c>
      <c r="E309" s="176" t="s">
        <v>494</v>
      </c>
      <c r="F309" s="177" t="s">
        <v>495</v>
      </c>
      <c r="G309" s="178" t="s">
        <v>157</v>
      </c>
      <c r="H309" s="179">
        <v>27</v>
      </c>
      <c r="I309" s="180"/>
      <c r="J309" s="181">
        <f>ROUND(I309*H309,2)</f>
        <v>0</v>
      </c>
      <c r="K309" s="177" t="s">
        <v>130</v>
      </c>
      <c r="L309" s="41"/>
      <c r="M309" s="182" t="s">
        <v>5</v>
      </c>
      <c r="N309" s="183" t="s">
        <v>45</v>
      </c>
      <c r="O309" s="42"/>
      <c r="P309" s="184">
        <f>O309*H309</f>
        <v>0</v>
      </c>
      <c r="Q309" s="184">
        <v>0</v>
      </c>
      <c r="R309" s="184">
        <f>Q309*H309</f>
        <v>0</v>
      </c>
      <c r="S309" s="184">
        <v>0</v>
      </c>
      <c r="T309" s="185">
        <f>S309*H309</f>
        <v>0</v>
      </c>
      <c r="AR309" s="24" t="s">
        <v>131</v>
      </c>
      <c r="AT309" s="24" t="s">
        <v>126</v>
      </c>
      <c r="AU309" s="24" t="s">
        <v>83</v>
      </c>
      <c r="AY309" s="24" t="s">
        <v>124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24" t="s">
        <v>24</v>
      </c>
      <c r="BK309" s="186">
        <f>ROUND(I309*H309,2)</f>
        <v>0</v>
      </c>
      <c r="BL309" s="24" t="s">
        <v>131</v>
      </c>
      <c r="BM309" s="24" t="s">
        <v>496</v>
      </c>
    </row>
    <row r="310" spans="2:65" s="1" customFormat="1" ht="13.5">
      <c r="B310" s="41"/>
      <c r="D310" s="192" t="s">
        <v>133</v>
      </c>
      <c r="F310" s="220" t="s">
        <v>497</v>
      </c>
      <c r="I310" s="189"/>
      <c r="L310" s="41"/>
      <c r="M310" s="190"/>
      <c r="N310" s="42"/>
      <c r="O310" s="42"/>
      <c r="P310" s="42"/>
      <c r="Q310" s="42"/>
      <c r="R310" s="42"/>
      <c r="S310" s="42"/>
      <c r="T310" s="70"/>
      <c r="AT310" s="24" t="s">
        <v>133</v>
      </c>
      <c r="AU310" s="24" t="s">
        <v>83</v>
      </c>
    </row>
    <row r="311" spans="2:65" s="1" customFormat="1" ht="31.5" customHeight="1">
      <c r="B311" s="174"/>
      <c r="C311" s="175" t="s">
        <v>498</v>
      </c>
      <c r="D311" s="175" t="s">
        <v>126</v>
      </c>
      <c r="E311" s="176" t="s">
        <v>499</v>
      </c>
      <c r="F311" s="177" t="s">
        <v>500</v>
      </c>
      <c r="G311" s="178" t="s">
        <v>286</v>
      </c>
      <c r="H311" s="179">
        <v>30</v>
      </c>
      <c r="I311" s="180"/>
      <c r="J311" s="181">
        <f>ROUND(I311*H311,2)</f>
        <v>0</v>
      </c>
      <c r="K311" s="177" t="s">
        <v>130</v>
      </c>
      <c r="L311" s="41"/>
      <c r="M311" s="182" t="s">
        <v>5</v>
      </c>
      <c r="N311" s="183" t="s">
        <v>45</v>
      </c>
      <c r="O311" s="42"/>
      <c r="P311" s="184">
        <f>O311*H311</f>
        <v>0</v>
      </c>
      <c r="Q311" s="184">
        <v>0</v>
      </c>
      <c r="R311" s="184">
        <f>Q311*H311</f>
        <v>0</v>
      </c>
      <c r="S311" s="184">
        <v>0</v>
      </c>
      <c r="T311" s="185">
        <f>S311*H311</f>
        <v>0</v>
      </c>
      <c r="AR311" s="24" t="s">
        <v>131</v>
      </c>
      <c r="AT311" s="24" t="s">
        <v>126</v>
      </c>
      <c r="AU311" s="24" t="s">
        <v>83</v>
      </c>
      <c r="AY311" s="24" t="s">
        <v>124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24" t="s">
        <v>24</v>
      </c>
      <c r="BK311" s="186">
        <f>ROUND(I311*H311,2)</f>
        <v>0</v>
      </c>
      <c r="BL311" s="24" t="s">
        <v>131</v>
      </c>
      <c r="BM311" s="24" t="s">
        <v>501</v>
      </c>
    </row>
    <row r="312" spans="2:65" s="1" customFormat="1" ht="27">
      <c r="B312" s="41"/>
      <c r="D312" s="187" t="s">
        <v>133</v>
      </c>
      <c r="F312" s="188" t="s">
        <v>502</v>
      </c>
      <c r="I312" s="189"/>
      <c r="L312" s="41"/>
      <c r="M312" s="190"/>
      <c r="N312" s="42"/>
      <c r="O312" s="42"/>
      <c r="P312" s="42"/>
      <c r="Q312" s="42"/>
      <c r="R312" s="42"/>
      <c r="S312" s="42"/>
      <c r="T312" s="70"/>
      <c r="AT312" s="24" t="s">
        <v>133</v>
      </c>
      <c r="AU312" s="24" t="s">
        <v>83</v>
      </c>
    </row>
    <row r="313" spans="2:65" s="11" customFormat="1" ht="13.5">
      <c r="B313" s="191"/>
      <c r="D313" s="192" t="s">
        <v>135</v>
      </c>
      <c r="E313" s="193" t="s">
        <v>5</v>
      </c>
      <c r="F313" s="194" t="s">
        <v>503</v>
      </c>
      <c r="H313" s="195">
        <v>30</v>
      </c>
      <c r="I313" s="196"/>
      <c r="L313" s="191"/>
      <c r="M313" s="197"/>
      <c r="N313" s="198"/>
      <c r="O313" s="198"/>
      <c r="P313" s="198"/>
      <c r="Q313" s="198"/>
      <c r="R313" s="198"/>
      <c r="S313" s="198"/>
      <c r="T313" s="199"/>
      <c r="AT313" s="200" t="s">
        <v>135</v>
      </c>
      <c r="AU313" s="200" t="s">
        <v>83</v>
      </c>
      <c r="AV313" s="11" t="s">
        <v>83</v>
      </c>
      <c r="AW313" s="11" t="s">
        <v>37</v>
      </c>
      <c r="AX313" s="11" t="s">
        <v>24</v>
      </c>
      <c r="AY313" s="200" t="s">
        <v>124</v>
      </c>
    </row>
    <row r="314" spans="2:65" s="1" customFormat="1" ht="22.5" customHeight="1">
      <c r="B314" s="174"/>
      <c r="C314" s="175" t="s">
        <v>504</v>
      </c>
      <c r="D314" s="175" t="s">
        <v>126</v>
      </c>
      <c r="E314" s="176" t="s">
        <v>505</v>
      </c>
      <c r="F314" s="177" t="s">
        <v>506</v>
      </c>
      <c r="G314" s="178" t="s">
        <v>286</v>
      </c>
      <c r="H314" s="179">
        <v>30</v>
      </c>
      <c r="I314" s="180"/>
      <c r="J314" s="181">
        <f>ROUND(I314*H314,2)</f>
        <v>0</v>
      </c>
      <c r="K314" s="177" t="s">
        <v>130</v>
      </c>
      <c r="L314" s="41"/>
      <c r="M314" s="182" t="s">
        <v>5</v>
      </c>
      <c r="N314" s="183" t="s">
        <v>45</v>
      </c>
      <c r="O314" s="42"/>
      <c r="P314" s="184">
        <f>O314*H314</f>
        <v>0</v>
      </c>
      <c r="Q314" s="184">
        <v>1.1E-4</v>
      </c>
      <c r="R314" s="184">
        <f>Q314*H314</f>
        <v>3.3E-3</v>
      </c>
      <c r="S314" s="184">
        <v>0</v>
      </c>
      <c r="T314" s="185">
        <f>S314*H314</f>
        <v>0</v>
      </c>
      <c r="AR314" s="24" t="s">
        <v>131</v>
      </c>
      <c r="AT314" s="24" t="s">
        <v>126</v>
      </c>
      <c r="AU314" s="24" t="s">
        <v>83</v>
      </c>
      <c r="AY314" s="24" t="s">
        <v>124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24" t="s">
        <v>24</v>
      </c>
      <c r="BK314" s="186">
        <f>ROUND(I314*H314,2)</f>
        <v>0</v>
      </c>
      <c r="BL314" s="24" t="s">
        <v>131</v>
      </c>
      <c r="BM314" s="24" t="s">
        <v>507</v>
      </c>
    </row>
    <row r="315" spans="2:65" s="1" customFormat="1" ht="27">
      <c r="B315" s="41"/>
      <c r="D315" s="192" t="s">
        <v>133</v>
      </c>
      <c r="F315" s="220" t="s">
        <v>508</v>
      </c>
      <c r="I315" s="189"/>
      <c r="L315" s="41"/>
      <c r="M315" s="190"/>
      <c r="N315" s="42"/>
      <c r="O315" s="42"/>
      <c r="P315" s="42"/>
      <c r="Q315" s="42"/>
      <c r="R315" s="42"/>
      <c r="S315" s="42"/>
      <c r="T315" s="70"/>
      <c r="AT315" s="24" t="s">
        <v>133</v>
      </c>
      <c r="AU315" s="24" t="s">
        <v>83</v>
      </c>
    </row>
    <row r="316" spans="2:65" s="1" customFormat="1" ht="31.5" customHeight="1">
      <c r="B316" s="174"/>
      <c r="C316" s="175" t="s">
        <v>509</v>
      </c>
      <c r="D316" s="175" t="s">
        <v>126</v>
      </c>
      <c r="E316" s="176" t="s">
        <v>510</v>
      </c>
      <c r="F316" s="177" t="s">
        <v>511</v>
      </c>
      <c r="G316" s="178" t="s">
        <v>227</v>
      </c>
      <c r="H316" s="179">
        <v>18.661999999999999</v>
      </c>
      <c r="I316" s="180"/>
      <c r="J316" s="181">
        <f>ROUND(I316*H316,2)</f>
        <v>0</v>
      </c>
      <c r="K316" s="177" t="s">
        <v>130</v>
      </c>
      <c r="L316" s="41"/>
      <c r="M316" s="182" t="s">
        <v>5</v>
      </c>
      <c r="N316" s="183" t="s">
        <v>45</v>
      </c>
      <c r="O316" s="42"/>
      <c r="P316" s="184">
        <f>O316*H316</f>
        <v>0</v>
      </c>
      <c r="Q316" s="184">
        <v>0</v>
      </c>
      <c r="R316" s="184">
        <f>Q316*H316</f>
        <v>0</v>
      </c>
      <c r="S316" s="184">
        <v>0</v>
      </c>
      <c r="T316" s="185">
        <f>S316*H316</f>
        <v>0</v>
      </c>
      <c r="AR316" s="24" t="s">
        <v>131</v>
      </c>
      <c r="AT316" s="24" t="s">
        <v>126</v>
      </c>
      <c r="AU316" s="24" t="s">
        <v>83</v>
      </c>
      <c r="AY316" s="24" t="s">
        <v>124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24" t="s">
        <v>24</v>
      </c>
      <c r="BK316" s="186">
        <f>ROUND(I316*H316,2)</f>
        <v>0</v>
      </c>
      <c r="BL316" s="24" t="s">
        <v>131</v>
      </c>
      <c r="BM316" s="24" t="s">
        <v>512</v>
      </c>
    </row>
    <row r="317" spans="2:65" s="1" customFormat="1" ht="27">
      <c r="B317" s="41"/>
      <c r="D317" s="187" t="s">
        <v>133</v>
      </c>
      <c r="F317" s="188" t="s">
        <v>513</v>
      </c>
      <c r="I317" s="189"/>
      <c r="L317" s="41"/>
      <c r="M317" s="190"/>
      <c r="N317" s="42"/>
      <c r="O317" s="42"/>
      <c r="P317" s="42"/>
      <c r="Q317" s="42"/>
      <c r="R317" s="42"/>
      <c r="S317" s="42"/>
      <c r="T317" s="70"/>
      <c r="AT317" s="24" t="s">
        <v>133</v>
      </c>
      <c r="AU317" s="24" t="s">
        <v>83</v>
      </c>
    </row>
    <row r="318" spans="2:65" s="10" customFormat="1" ht="29.85" customHeight="1">
      <c r="B318" s="160"/>
      <c r="D318" s="171" t="s">
        <v>73</v>
      </c>
      <c r="E318" s="172" t="s">
        <v>514</v>
      </c>
      <c r="F318" s="172" t="s">
        <v>515</v>
      </c>
      <c r="I318" s="163"/>
      <c r="J318" s="173">
        <f>BK318</f>
        <v>0</v>
      </c>
      <c r="L318" s="160"/>
      <c r="M318" s="165"/>
      <c r="N318" s="166"/>
      <c r="O318" s="166"/>
      <c r="P318" s="167">
        <f>SUM(P319:P350)</f>
        <v>0</v>
      </c>
      <c r="Q318" s="166"/>
      <c r="R318" s="167">
        <f>SUM(R319:R350)</f>
        <v>1.3500000000000001E-3</v>
      </c>
      <c r="S318" s="166"/>
      <c r="T318" s="168">
        <f>SUM(T319:T350)</f>
        <v>15.335999999999999</v>
      </c>
      <c r="AR318" s="161" t="s">
        <v>24</v>
      </c>
      <c r="AT318" s="169" t="s">
        <v>73</v>
      </c>
      <c r="AU318" s="169" t="s">
        <v>24</v>
      </c>
      <c r="AY318" s="161" t="s">
        <v>124</v>
      </c>
      <c r="BK318" s="170">
        <f>SUM(BK319:BK350)</f>
        <v>0</v>
      </c>
    </row>
    <row r="319" spans="2:65" s="1" customFormat="1" ht="22.5" customHeight="1">
      <c r="B319" s="174"/>
      <c r="C319" s="175" t="s">
        <v>516</v>
      </c>
      <c r="D319" s="175" t="s">
        <v>126</v>
      </c>
      <c r="E319" s="176" t="s">
        <v>517</v>
      </c>
      <c r="F319" s="177" t="s">
        <v>518</v>
      </c>
      <c r="G319" s="178" t="s">
        <v>157</v>
      </c>
      <c r="H319" s="179">
        <v>18</v>
      </c>
      <c r="I319" s="180"/>
      <c r="J319" s="181">
        <f>ROUND(I319*H319,2)</f>
        <v>0</v>
      </c>
      <c r="K319" s="177" t="s">
        <v>130</v>
      </c>
      <c r="L319" s="41"/>
      <c r="M319" s="182" t="s">
        <v>5</v>
      </c>
      <c r="N319" s="183" t="s">
        <v>45</v>
      </c>
      <c r="O319" s="42"/>
      <c r="P319" s="184">
        <f>O319*H319</f>
        <v>0</v>
      </c>
      <c r="Q319" s="184">
        <v>0</v>
      </c>
      <c r="R319" s="184">
        <f>Q319*H319</f>
        <v>0</v>
      </c>
      <c r="S319" s="184">
        <v>0.44</v>
      </c>
      <c r="T319" s="185">
        <f>S319*H319</f>
        <v>7.92</v>
      </c>
      <c r="AR319" s="24" t="s">
        <v>131</v>
      </c>
      <c r="AT319" s="24" t="s">
        <v>126</v>
      </c>
      <c r="AU319" s="24" t="s">
        <v>83</v>
      </c>
      <c r="AY319" s="24" t="s">
        <v>124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24" t="s">
        <v>24</v>
      </c>
      <c r="BK319" s="186">
        <f>ROUND(I319*H319,2)</f>
        <v>0</v>
      </c>
      <c r="BL319" s="24" t="s">
        <v>131</v>
      </c>
      <c r="BM319" s="24" t="s">
        <v>519</v>
      </c>
    </row>
    <row r="320" spans="2:65" s="1" customFormat="1" ht="40.5">
      <c r="B320" s="41"/>
      <c r="D320" s="187" t="s">
        <v>133</v>
      </c>
      <c r="F320" s="188" t="s">
        <v>520</v>
      </c>
      <c r="I320" s="189"/>
      <c r="L320" s="41"/>
      <c r="M320" s="190"/>
      <c r="N320" s="42"/>
      <c r="O320" s="42"/>
      <c r="P320" s="42"/>
      <c r="Q320" s="42"/>
      <c r="R320" s="42"/>
      <c r="S320" s="42"/>
      <c r="T320" s="70"/>
      <c r="AT320" s="24" t="s">
        <v>133</v>
      </c>
      <c r="AU320" s="24" t="s">
        <v>83</v>
      </c>
    </row>
    <row r="321" spans="2:65" s="11" customFormat="1" ht="13.5">
      <c r="B321" s="191"/>
      <c r="D321" s="192" t="s">
        <v>135</v>
      </c>
      <c r="E321" s="193" t="s">
        <v>5</v>
      </c>
      <c r="F321" s="194" t="s">
        <v>476</v>
      </c>
      <c r="H321" s="195">
        <v>18</v>
      </c>
      <c r="I321" s="196"/>
      <c r="L321" s="191"/>
      <c r="M321" s="197"/>
      <c r="N321" s="198"/>
      <c r="O321" s="198"/>
      <c r="P321" s="198"/>
      <c r="Q321" s="198"/>
      <c r="R321" s="198"/>
      <c r="S321" s="198"/>
      <c r="T321" s="199"/>
      <c r="AT321" s="200" t="s">
        <v>135</v>
      </c>
      <c r="AU321" s="200" t="s">
        <v>83</v>
      </c>
      <c r="AV321" s="11" t="s">
        <v>83</v>
      </c>
      <c r="AW321" s="11" t="s">
        <v>37</v>
      </c>
      <c r="AX321" s="11" t="s">
        <v>24</v>
      </c>
      <c r="AY321" s="200" t="s">
        <v>124</v>
      </c>
    </row>
    <row r="322" spans="2:65" s="1" customFormat="1" ht="22.5" customHeight="1">
      <c r="B322" s="174"/>
      <c r="C322" s="175" t="s">
        <v>521</v>
      </c>
      <c r="D322" s="175" t="s">
        <v>126</v>
      </c>
      <c r="E322" s="176" t="s">
        <v>522</v>
      </c>
      <c r="F322" s="177" t="s">
        <v>523</v>
      </c>
      <c r="G322" s="178" t="s">
        <v>157</v>
      </c>
      <c r="H322" s="179">
        <v>18</v>
      </c>
      <c r="I322" s="180"/>
      <c r="J322" s="181">
        <f>ROUND(I322*H322,2)</f>
        <v>0</v>
      </c>
      <c r="K322" s="177" t="s">
        <v>130</v>
      </c>
      <c r="L322" s="41"/>
      <c r="M322" s="182" t="s">
        <v>5</v>
      </c>
      <c r="N322" s="183" t="s">
        <v>45</v>
      </c>
      <c r="O322" s="42"/>
      <c r="P322" s="184">
        <f>O322*H322</f>
        <v>0</v>
      </c>
      <c r="Q322" s="184">
        <v>0</v>
      </c>
      <c r="R322" s="184">
        <f>Q322*H322</f>
        <v>0</v>
      </c>
      <c r="S322" s="184">
        <v>0.22</v>
      </c>
      <c r="T322" s="185">
        <f>S322*H322</f>
        <v>3.96</v>
      </c>
      <c r="AR322" s="24" t="s">
        <v>131</v>
      </c>
      <c r="AT322" s="24" t="s">
        <v>126</v>
      </c>
      <c r="AU322" s="24" t="s">
        <v>83</v>
      </c>
      <c r="AY322" s="24" t="s">
        <v>124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24" t="s">
        <v>24</v>
      </c>
      <c r="BK322" s="186">
        <f>ROUND(I322*H322,2)</f>
        <v>0</v>
      </c>
      <c r="BL322" s="24" t="s">
        <v>131</v>
      </c>
      <c r="BM322" s="24" t="s">
        <v>524</v>
      </c>
    </row>
    <row r="323" spans="2:65" s="1" customFormat="1" ht="40.5">
      <c r="B323" s="41"/>
      <c r="D323" s="187" t="s">
        <v>133</v>
      </c>
      <c r="F323" s="188" t="s">
        <v>525</v>
      </c>
      <c r="I323" s="189"/>
      <c r="L323" s="41"/>
      <c r="M323" s="190"/>
      <c r="N323" s="42"/>
      <c r="O323" s="42"/>
      <c r="P323" s="42"/>
      <c r="Q323" s="42"/>
      <c r="R323" s="42"/>
      <c r="S323" s="42"/>
      <c r="T323" s="70"/>
      <c r="AT323" s="24" t="s">
        <v>133</v>
      </c>
      <c r="AU323" s="24" t="s">
        <v>83</v>
      </c>
    </row>
    <row r="324" spans="2:65" s="11" customFormat="1" ht="13.5">
      <c r="B324" s="191"/>
      <c r="D324" s="192" t="s">
        <v>135</v>
      </c>
      <c r="E324" s="193" t="s">
        <v>5</v>
      </c>
      <c r="F324" s="194" t="s">
        <v>476</v>
      </c>
      <c r="H324" s="195">
        <v>18</v>
      </c>
      <c r="I324" s="196"/>
      <c r="L324" s="191"/>
      <c r="M324" s="197"/>
      <c r="N324" s="198"/>
      <c r="O324" s="198"/>
      <c r="P324" s="198"/>
      <c r="Q324" s="198"/>
      <c r="R324" s="198"/>
      <c r="S324" s="198"/>
      <c r="T324" s="199"/>
      <c r="AT324" s="200" t="s">
        <v>135</v>
      </c>
      <c r="AU324" s="200" t="s">
        <v>83</v>
      </c>
      <c r="AV324" s="11" t="s">
        <v>83</v>
      </c>
      <c r="AW324" s="11" t="s">
        <v>37</v>
      </c>
      <c r="AX324" s="11" t="s">
        <v>24</v>
      </c>
      <c r="AY324" s="200" t="s">
        <v>124</v>
      </c>
    </row>
    <row r="325" spans="2:65" s="1" customFormat="1" ht="22.5" customHeight="1">
      <c r="B325" s="174"/>
      <c r="C325" s="175" t="s">
        <v>526</v>
      </c>
      <c r="D325" s="175" t="s">
        <v>126</v>
      </c>
      <c r="E325" s="176" t="s">
        <v>527</v>
      </c>
      <c r="F325" s="177" t="s">
        <v>528</v>
      </c>
      <c r="G325" s="178" t="s">
        <v>157</v>
      </c>
      <c r="H325" s="179">
        <v>27</v>
      </c>
      <c r="I325" s="180"/>
      <c r="J325" s="181">
        <f>ROUND(I325*H325,2)</f>
        <v>0</v>
      </c>
      <c r="K325" s="177" t="s">
        <v>130</v>
      </c>
      <c r="L325" s="41"/>
      <c r="M325" s="182" t="s">
        <v>5</v>
      </c>
      <c r="N325" s="183" t="s">
        <v>45</v>
      </c>
      <c r="O325" s="42"/>
      <c r="P325" s="184">
        <f>O325*H325</f>
        <v>0</v>
      </c>
      <c r="Q325" s="184">
        <v>5.0000000000000002E-5</v>
      </c>
      <c r="R325" s="184">
        <f>Q325*H325</f>
        <v>1.3500000000000001E-3</v>
      </c>
      <c r="S325" s="184">
        <v>0.128</v>
      </c>
      <c r="T325" s="185">
        <f>S325*H325</f>
        <v>3.456</v>
      </c>
      <c r="AR325" s="24" t="s">
        <v>131</v>
      </c>
      <c r="AT325" s="24" t="s">
        <v>126</v>
      </c>
      <c r="AU325" s="24" t="s">
        <v>83</v>
      </c>
      <c r="AY325" s="24" t="s">
        <v>124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24" t="s">
        <v>24</v>
      </c>
      <c r="BK325" s="186">
        <f>ROUND(I325*H325,2)</f>
        <v>0</v>
      </c>
      <c r="BL325" s="24" t="s">
        <v>131</v>
      </c>
      <c r="BM325" s="24" t="s">
        <v>529</v>
      </c>
    </row>
    <row r="326" spans="2:65" s="1" customFormat="1" ht="27">
      <c r="B326" s="41"/>
      <c r="D326" s="187" t="s">
        <v>133</v>
      </c>
      <c r="F326" s="188" t="s">
        <v>530</v>
      </c>
      <c r="I326" s="189"/>
      <c r="L326" s="41"/>
      <c r="M326" s="190"/>
      <c r="N326" s="42"/>
      <c r="O326" s="42"/>
      <c r="P326" s="42"/>
      <c r="Q326" s="42"/>
      <c r="R326" s="42"/>
      <c r="S326" s="42"/>
      <c r="T326" s="70"/>
      <c r="AT326" s="24" t="s">
        <v>133</v>
      </c>
      <c r="AU326" s="24" t="s">
        <v>83</v>
      </c>
    </row>
    <row r="327" spans="2:65" s="11" customFormat="1" ht="13.5">
      <c r="B327" s="191"/>
      <c r="D327" s="192" t="s">
        <v>135</v>
      </c>
      <c r="E327" s="193" t="s">
        <v>5</v>
      </c>
      <c r="F327" s="194" t="s">
        <v>492</v>
      </c>
      <c r="H327" s="195">
        <v>27</v>
      </c>
      <c r="I327" s="196"/>
      <c r="L327" s="191"/>
      <c r="M327" s="197"/>
      <c r="N327" s="198"/>
      <c r="O327" s="198"/>
      <c r="P327" s="198"/>
      <c r="Q327" s="198"/>
      <c r="R327" s="198"/>
      <c r="S327" s="198"/>
      <c r="T327" s="199"/>
      <c r="AT327" s="200" t="s">
        <v>135</v>
      </c>
      <c r="AU327" s="200" t="s">
        <v>83</v>
      </c>
      <c r="AV327" s="11" t="s">
        <v>83</v>
      </c>
      <c r="AW327" s="11" t="s">
        <v>37</v>
      </c>
      <c r="AX327" s="11" t="s">
        <v>24</v>
      </c>
      <c r="AY327" s="200" t="s">
        <v>124</v>
      </c>
    </row>
    <row r="328" spans="2:65" s="1" customFormat="1" ht="22.5" customHeight="1">
      <c r="B328" s="174"/>
      <c r="C328" s="175" t="s">
        <v>531</v>
      </c>
      <c r="D328" s="175" t="s">
        <v>126</v>
      </c>
      <c r="E328" s="176" t="s">
        <v>532</v>
      </c>
      <c r="F328" s="177" t="s">
        <v>533</v>
      </c>
      <c r="G328" s="178" t="s">
        <v>286</v>
      </c>
      <c r="H328" s="179">
        <v>30</v>
      </c>
      <c r="I328" s="180"/>
      <c r="J328" s="181">
        <f>ROUND(I328*H328,2)</f>
        <v>0</v>
      </c>
      <c r="K328" s="177" t="s">
        <v>130</v>
      </c>
      <c r="L328" s="41"/>
      <c r="M328" s="182" t="s">
        <v>5</v>
      </c>
      <c r="N328" s="183" t="s">
        <v>45</v>
      </c>
      <c r="O328" s="42"/>
      <c r="P328" s="184">
        <f>O328*H328</f>
        <v>0</v>
      </c>
      <c r="Q328" s="184">
        <v>0</v>
      </c>
      <c r="R328" s="184">
        <f>Q328*H328</f>
        <v>0</v>
      </c>
      <c r="S328" s="184">
        <v>0</v>
      </c>
      <c r="T328" s="185">
        <f>S328*H328</f>
        <v>0</v>
      </c>
      <c r="AR328" s="24" t="s">
        <v>131</v>
      </c>
      <c r="AT328" s="24" t="s">
        <v>126</v>
      </c>
      <c r="AU328" s="24" t="s">
        <v>83</v>
      </c>
      <c r="AY328" s="24" t="s">
        <v>124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24" t="s">
        <v>24</v>
      </c>
      <c r="BK328" s="186">
        <f>ROUND(I328*H328,2)</f>
        <v>0</v>
      </c>
      <c r="BL328" s="24" t="s">
        <v>131</v>
      </c>
      <c r="BM328" s="24" t="s">
        <v>534</v>
      </c>
    </row>
    <row r="329" spans="2:65" s="1" customFormat="1" ht="13.5">
      <c r="B329" s="41"/>
      <c r="D329" s="187" t="s">
        <v>133</v>
      </c>
      <c r="F329" s="188" t="s">
        <v>535</v>
      </c>
      <c r="I329" s="189"/>
      <c r="L329" s="41"/>
      <c r="M329" s="190"/>
      <c r="N329" s="42"/>
      <c r="O329" s="42"/>
      <c r="P329" s="42"/>
      <c r="Q329" s="42"/>
      <c r="R329" s="42"/>
      <c r="S329" s="42"/>
      <c r="T329" s="70"/>
      <c r="AT329" s="24" t="s">
        <v>133</v>
      </c>
      <c r="AU329" s="24" t="s">
        <v>83</v>
      </c>
    </row>
    <row r="330" spans="2:65" s="11" customFormat="1" ht="13.5">
      <c r="B330" s="191"/>
      <c r="D330" s="192" t="s">
        <v>135</v>
      </c>
      <c r="E330" s="193" t="s">
        <v>5</v>
      </c>
      <c r="F330" s="194" t="s">
        <v>503</v>
      </c>
      <c r="H330" s="195">
        <v>30</v>
      </c>
      <c r="I330" s="196"/>
      <c r="L330" s="191"/>
      <c r="M330" s="197"/>
      <c r="N330" s="198"/>
      <c r="O330" s="198"/>
      <c r="P330" s="198"/>
      <c r="Q330" s="198"/>
      <c r="R330" s="198"/>
      <c r="S330" s="198"/>
      <c r="T330" s="199"/>
      <c r="AT330" s="200" t="s">
        <v>135</v>
      </c>
      <c r="AU330" s="200" t="s">
        <v>83</v>
      </c>
      <c r="AV330" s="11" t="s">
        <v>83</v>
      </c>
      <c r="AW330" s="11" t="s">
        <v>37</v>
      </c>
      <c r="AX330" s="11" t="s">
        <v>24</v>
      </c>
      <c r="AY330" s="200" t="s">
        <v>124</v>
      </c>
    </row>
    <row r="331" spans="2:65" s="1" customFormat="1" ht="22.5" customHeight="1">
      <c r="B331" s="174"/>
      <c r="C331" s="175" t="s">
        <v>536</v>
      </c>
      <c r="D331" s="175" t="s">
        <v>126</v>
      </c>
      <c r="E331" s="176" t="s">
        <v>537</v>
      </c>
      <c r="F331" s="177" t="s">
        <v>538</v>
      </c>
      <c r="G331" s="178" t="s">
        <v>227</v>
      </c>
      <c r="H331" s="179">
        <v>15.336</v>
      </c>
      <c r="I331" s="180"/>
      <c r="J331" s="181">
        <f>ROUND(I331*H331,2)</f>
        <v>0</v>
      </c>
      <c r="K331" s="177" t="s">
        <v>130</v>
      </c>
      <c r="L331" s="41"/>
      <c r="M331" s="182" t="s">
        <v>5</v>
      </c>
      <c r="N331" s="183" t="s">
        <v>45</v>
      </c>
      <c r="O331" s="42"/>
      <c r="P331" s="184">
        <f>O331*H331</f>
        <v>0</v>
      </c>
      <c r="Q331" s="184">
        <v>0</v>
      </c>
      <c r="R331" s="184">
        <f>Q331*H331</f>
        <v>0</v>
      </c>
      <c r="S331" s="184">
        <v>0</v>
      </c>
      <c r="T331" s="185">
        <f>S331*H331</f>
        <v>0</v>
      </c>
      <c r="AR331" s="24" t="s">
        <v>131</v>
      </c>
      <c r="AT331" s="24" t="s">
        <v>126</v>
      </c>
      <c r="AU331" s="24" t="s">
        <v>83</v>
      </c>
      <c r="AY331" s="24" t="s">
        <v>124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24" t="s">
        <v>24</v>
      </c>
      <c r="BK331" s="186">
        <f>ROUND(I331*H331,2)</f>
        <v>0</v>
      </c>
      <c r="BL331" s="24" t="s">
        <v>131</v>
      </c>
      <c r="BM331" s="24" t="s">
        <v>539</v>
      </c>
    </row>
    <row r="332" spans="2:65" s="1" customFormat="1" ht="27">
      <c r="B332" s="41"/>
      <c r="D332" s="187" t="s">
        <v>133</v>
      </c>
      <c r="F332" s="188" t="s">
        <v>540</v>
      </c>
      <c r="I332" s="189"/>
      <c r="L332" s="41"/>
      <c r="M332" s="190"/>
      <c r="N332" s="42"/>
      <c r="O332" s="42"/>
      <c r="P332" s="42"/>
      <c r="Q332" s="42"/>
      <c r="R332" s="42"/>
      <c r="S332" s="42"/>
      <c r="T332" s="70"/>
      <c r="AT332" s="24" t="s">
        <v>133</v>
      </c>
      <c r="AU332" s="24" t="s">
        <v>83</v>
      </c>
    </row>
    <row r="333" spans="2:65" s="12" customFormat="1" ht="13.5">
      <c r="B333" s="201"/>
      <c r="D333" s="187" t="s">
        <v>135</v>
      </c>
      <c r="E333" s="202" t="s">
        <v>5</v>
      </c>
      <c r="F333" s="203" t="s">
        <v>541</v>
      </c>
      <c r="H333" s="204" t="s">
        <v>5</v>
      </c>
      <c r="I333" s="205"/>
      <c r="L333" s="201"/>
      <c r="M333" s="206"/>
      <c r="N333" s="207"/>
      <c r="O333" s="207"/>
      <c r="P333" s="207"/>
      <c r="Q333" s="207"/>
      <c r="R333" s="207"/>
      <c r="S333" s="207"/>
      <c r="T333" s="208"/>
      <c r="AT333" s="204" t="s">
        <v>135</v>
      </c>
      <c r="AU333" s="204" t="s">
        <v>83</v>
      </c>
      <c r="AV333" s="12" t="s">
        <v>24</v>
      </c>
      <c r="AW333" s="12" t="s">
        <v>37</v>
      </c>
      <c r="AX333" s="12" t="s">
        <v>74</v>
      </c>
      <c r="AY333" s="204" t="s">
        <v>124</v>
      </c>
    </row>
    <row r="334" spans="2:65" s="11" customFormat="1" ht="13.5">
      <c r="B334" s="191"/>
      <c r="D334" s="187" t="s">
        <v>135</v>
      </c>
      <c r="E334" s="200" t="s">
        <v>5</v>
      </c>
      <c r="F334" s="209" t="s">
        <v>542</v>
      </c>
      <c r="H334" s="210">
        <v>7.92</v>
      </c>
      <c r="I334" s="196"/>
      <c r="L334" s="191"/>
      <c r="M334" s="197"/>
      <c r="N334" s="198"/>
      <c r="O334" s="198"/>
      <c r="P334" s="198"/>
      <c r="Q334" s="198"/>
      <c r="R334" s="198"/>
      <c r="S334" s="198"/>
      <c r="T334" s="199"/>
      <c r="AT334" s="200" t="s">
        <v>135</v>
      </c>
      <c r="AU334" s="200" t="s">
        <v>83</v>
      </c>
      <c r="AV334" s="11" t="s">
        <v>83</v>
      </c>
      <c r="AW334" s="11" t="s">
        <v>37</v>
      </c>
      <c r="AX334" s="11" t="s">
        <v>74</v>
      </c>
      <c r="AY334" s="200" t="s">
        <v>124</v>
      </c>
    </row>
    <row r="335" spans="2:65" s="11" customFormat="1" ht="13.5">
      <c r="B335" s="191"/>
      <c r="D335" s="187" t="s">
        <v>135</v>
      </c>
      <c r="E335" s="200" t="s">
        <v>5</v>
      </c>
      <c r="F335" s="209" t="s">
        <v>543</v>
      </c>
      <c r="H335" s="210">
        <v>3.96</v>
      </c>
      <c r="I335" s="196"/>
      <c r="L335" s="191"/>
      <c r="M335" s="197"/>
      <c r="N335" s="198"/>
      <c r="O335" s="198"/>
      <c r="P335" s="198"/>
      <c r="Q335" s="198"/>
      <c r="R335" s="198"/>
      <c r="S335" s="198"/>
      <c r="T335" s="199"/>
      <c r="AT335" s="200" t="s">
        <v>135</v>
      </c>
      <c r="AU335" s="200" t="s">
        <v>83</v>
      </c>
      <c r="AV335" s="11" t="s">
        <v>83</v>
      </c>
      <c r="AW335" s="11" t="s">
        <v>37</v>
      </c>
      <c r="AX335" s="11" t="s">
        <v>74</v>
      </c>
      <c r="AY335" s="200" t="s">
        <v>124</v>
      </c>
    </row>
    <row r="336" spans="2:65" s="11" customFormat="1" ht="13.5">
      <c r="B336" s="191"/>
      <c r="D336" s="187" t="s">
        <v>135</v>
      </c>
      <c r="E336" s="200" t="s">
        <v>5</v>
      </c>
      <c r="F336" s="209" t="s">
        <v>544</v>
      </c>
      <c r="H336" s="210">
        <v>3.456</v>
      </c>
      <c r="I336" s="196"/>
      <c r="L336" s="191"/>
      <c r="M336" s="197"/>
      <c r="N336" s="198"/>
      <c r="O336" s="198"/>
      <c r="P336" s="198"/>
      <c r="Q336" s="198"/>
      <c r="R336" s="198"/>
      <c r="S336" s="198"/>
      <c r="T336" s="199"/>
      <c r="AT336" s="200" t="s">
        <v>135</v>
      </c>
      <c r="AU336" s="200" t="s">
        <v>83</v>
      </c>
      <c r="AV336" s="11" t="s">
        <v>83</v>
      </c>
      <c r="AW336" s="11" t="s">
        <v>37</v>
      </c>
      <c r="AX336" s="11" t="s">
        <v>74</v>
      </c>
      <c r="AY336" s="200" t="s">
        <v>124</v>
      </c>
    </row>
    <row r="337" spans="2:65" s="13" customFormat="1" ht="13.5">
      <c r="B337" s="211"/>
      <c r="D337" s="192" t="s">
        <v>135</v>
      </c>
      <c r="E337" s="212" t="s">
        <v>5</v>
      </c>
      <c r="F337" s="213" t="s">
        <v>153</v>
      </c>
      <c r="H337" s="214">
        <v>15.336</v>
      </c>
      <c r="I337" s="215"/>
      <c r="L337" s="211"/>
      <c r="M337" s="216"/>
      <c r="N337" s="217"/>
      <c r="O337" s="217"/>
      <c r="P337" s="217"/>
      <c r="Q337" s="217"/>
      <c r="R337" s="217"/>
      <c r="S337" s="217"/>
      <c r="T337" s="218"/>
      <c r="AT337" s="219" t="s">
        <v>135</v>
      </c>
      <c r="AU337" s="219" t="s">
        <v>83</v>
      </c>
      <c r="AV337" s="13" t="s">
        <v>131</v>
      </c>
      <c r="AW337" s="13" t="s">
        <v>37</v>
      </c>
      <c r="AX337" s="13" t="s">
        <v>24</v>
      </c>
      <c r="AY337" s="219" t="s">
        <v>124</v>
      </c>
    </row>
    <row r="338" spans="2:65" s="1" customFormat="1" ht="22.5" customHeight="1">
      <c r="B338" s="174"/>
      <c r="C338" s="175" t="s">
        <v>545</v>
      </c>
      <c r="D338" s="175" t="s">
        <v>126</v>
      </c>
      <c r="E338" s="176" t="s">
        <v>546</v>
      </c>
      <c r="F338" s="177" t="s">
        <v>547</v>
      </c>
      <c r="G338" s="178" t="s">
        <v>227</v>
      </c>
      <c r="H338" s="179">
        <v>214.69</v>
      </c>
      <c r="I338" s="180"/>
      <c r="J338" s="181">
        <f>ROUND(I338*H338,2)</f>
        <v>0</v>
      </c>
      <c r="K338" s="177" t="s">
        <v>130</v>
      </c>
      <c r="L338" s="41"/>
      <c r="M338" s="182" t="s">
        <v>5</v>
      </c>
      <c r="N338" s="183" t="s">
        <v>45</v>
      </c>
      <c r="O338" s="42"/>
      <c r="P338" s="184">
        <f>O338*H338</f>
        <v>0</v>
      </c>
      <c r="Q338" s="184">
        <v>0</v>
      </c>
      <c r="R338" s="184">
        <f>Q338*H338</f>
        <v>0</v>
      </c>
      <c r="S338" s="184">
        <v>0</v>
      </c>
      <c r="T338" s="185">
        <f>S338*H338</f>
        <v>0</v>
      </c>
      <c r="AR338" s="24" t="s">
        <v>131</v>
      </c>
      <c r="AT338" s="24" t="s">
        <v>126</v>
      </c>
      <c r="AU338" s="24" t="s">
        <v>83</v>
      </c>
      <c r="AY338" s="24" t="s">
        <v>124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24" t="s">
        <v>24</v>
      </c>
      <c r="BK338" s="186">
        <f>ROUND(I338*H338,2)</f>
        <v>0</v>
      </c>
      <c r="BL338" s="24" t="s">
        <v>131</v>
      </c>
      <c r="BM338" s="24" t="s">
        <v>548</v>
      </c>
    </row>
    <row r="339" spans="2:65" s="1" customFormat="1" ht="27">
      <c r="B339" s="41"/>
      <c r="D339" s="187" t="s">
        <v>133</v>
      </c>
      <c r="F339" s="188" t="s">
        <v>549</v>
      </c>
      <c r="I339" s="189"/>
      <c r="L339" s="41"/>
      <c r="M339" s="190"/>
      <c r="N339" s="42"/>
      <c r="O339" s="42"/>
      <c r="P339" s="42"/>
      <c r="Q339" s="42"/>
      <c r="R339" s="42"/>
      <c r="S339" s="42"/>
      <c r="T339" s="70"/>
      <c r="AT339" s="24" t="s">
        <v>133</v>
      </c>
      <c r="AU339" s="24" t="s">
        <v>83</v>
      </c>
    </row>
    <row r="340" spans="2:65" s="11" customFormat="1" ht="13.5">
      <c r="B340" s="191"/>
      <c r="D340" s="192" t="s">
        <v>135</v>
      </c>
      <c r="E340" s="193" t="s">
        <v>5</v>
      </c>
      <c r="F340" s="194" t="s">
        <v>550</v>
      </c>
      <c r="H340" s="195">
        <v>214.69</v>
      </c>
      <c r="I340" s="196"/>
      <c r="L340" s="191"/>
      <c r="M340" s="197"/>
      <c r="N340" s="198"/>
      <c r="O340" s="198"/>
      <c r="P340" s="198"/>
      <c r="Q340" s="198"/>
      <c r="R340" s="198"/>
      <c r="S340" s="198"/>
      <c r="T340" s="199"/>
      <c r="AT340" s="200" t="s">
        <v>135</v>
      </c>
      <c r="AU340" s="200" t="s">
        <v>83</v>
      </c>
      <c r="AV340" s="11" t="s">
        <v>83</v>
      </c>
      <c r="AW340" s="11" t="s">
        <v>37</v>
      </c>
      <c r="AX340" s="11" t="s">
        <v>24</v>
      </c>
      <c r="AY340" s="200" t="s">
        <v>124</v>
      </c>
    </row>
    <row r="341" spans="2:65" s="1" customFormat="1" ht="22.5" customHeight="1">
      <c r="B341" s="174"/>
      <c r="C341" s="175" t="s">
        <v>551</v>
      </c>
      <c r="D341" s="175" t="s">
        <v>126</v>
      </c>
      <c r="E341" s="176" t="s">
        <v>552</v>
      </c>
      <c r="F341" s="177" t="s">
        <v>553</v>
      </c>
      <c r="G341" s="178" t="s">
        <v>227</v>
      </c>
      <c r="H341" s="179">
        <v>7.92</v>
      </c>
      <c r="I341" s="180"/>
      <c r="J341" s="181">
        <f>ROUND(I341*H341,2)</f>
        <v>0</v>
      </c>
      <c r="K341" s="177" t="s">
        <v>130</v>
      </c>
      <c r="L341" s="41"/>
      <c r="M341" s="182" t="s">
        <v>5</v>
      </c>
      <c r="N341" s="183" t="s">
        <v>45</v>
      </c>
      <c r="O341" s="42"/>
      <c r="P341" s="184">
        <f>O341*H341</f>
        <v>0</v>
      </c>
      <c r="Q341" s="184">
        <v>0</v>
      </c>
      <c r="R341" s="184">
        <f>Q341*H341</f>
        <v>0</v>
      </c>
      <c r="S341" s="184">
        <v>0</v>
      </c>
      <c r="T341" s="185">
        <f>S341*H341</f>
        <v>0</v>
      </c>
      <c r="AR341" s="24" t="s">
        <v>131</v>
      </c>
      <c r="AT341" s="24" t="s">
        <v>126</v>
      </c>
      <c r="AU341" s="24" t="s">
        <v>83</v>
      </c>
      <c r="AY341" s="24" t="s">
        <v>124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24" t="s">
        <v>24</v>
      </c>
      <c r="BK341" s="186">
        <f>ROUND(I341*H341,2)</f>
        <v>0</v>
      </c>
      <c r="BL341" s="24" t="s">
        <v>131</v>
      </c>
      <c r="BM341" s="24" t="s">
        <v>554</v>
      </c>
    </row>
    <row r="342" spans="2:65" s="1" customFormat="1" ht="13.5">
      <c r="B342" s="41"/>
      <c r="D342" s="187" t="s">
        <v>133</v>
      </c>
      <c r="F342" s="188" t="s">
        <v>555</v>
      </c>
      <c r="I342" s="189"/>
      <c r="L342" s="41"/>
      <c r="M342" s="190"/>
      <c r="N342" s="42"/>
      <c r="O342" s="42"/>
      <c r="P342" s="42"/>
      <c r="Q342" s="42"/>
      <c r="R342" s="42"/>
      <c r="S342" s="42"/>
      <c r="T342" s="70"/>
      <c r="AT342" s="24" t="s">
        <v>133</v>
      </c>
      <c r="AU342" s="24" t="s">
        <v>83</v>
      </c>
    </row>
    <row r="343" spans="2:65" s="12" customFormat="1" ht="13.5">
      <c r="B343" s="201"/>
      <c r="D343" s="187" t="s">
        <v>135</v>
      </c>
      <c r="E343" s="202" t="s">
        <v>5</v>
      </c>
      <c r="F343" s="203" t="s">
        <v>541</v>
      </c>
      <c r="H343" s="204" t="s">
        <v>5</v>
      </c>
      <c r="I343" s="205"/>
      <c r="L343" s="201"/>
      <c r="M343" s="206"/>
      <c r="N343" s="207"/>
      <c r="O343" s="207"/>
      <c r="P343" s="207"/>
      <c r="Q343" s="207"/>
      <c r="R343" s="207"/>
      <c r="S343" s="207"/>
      <c r="T343" s="208"/>
      <c r="AT343" s="204" t="s">
        <v>135</v>
      </c>
      <c r="AU343" s="204" t="s">
        <v>83</v>
      </c>
      <c r="AV343" s="12" t="s">
        <v>24</v>
      </c>
      <c r="AW343" s="12" t="s">
        <v>37</v>
      </c>
      <c r="AX343" s="12" t="s">
        <v>74</v>
      </c>
      <c r="AY343" s="204" t="s">
        <v>124</v>
      </c>
    </row>
    <row r="344" spans="2:65" s="11" customFormat="1" ht="13.5">
      <c r="B344" s="191"/>
      <c r="D344" s="192" t="s">
        <v>135</v>
      </c>
      <c r="E344" s="193" t="s">
        <v>5</v>
      </c>
      <c r="F344" s="194" t="s">
        <v>542</v>
      </c>
      <c r="H344" s="195">
        <v>7.92</v>
      </c>
      <c r="I344" s="196"/>
      <c r="L344" s="191"/>
      <c r="M344" s="197"/>
      <c r="N344" s="198"/>
      <c r="O344" s="198"/>
      <c r="P344" s="198"/>
      <c r="Q344" s="198"/>
      <c r="R344" s="198"/>
      <c r="S344" s="198"/>
      <c r="T344" s="199"/>
      <c r="AT344" s="200" t="s">
        <v>135</v>
      </c>
      <c r="AU344" s="200" t="s">
        <v>83</v>
      </c>
      <c r="AV344" s="11" t="s">
        <v>83</v>
      </c>
      <c r="AW344" s="11" t="s">
        <v>37</v>
      </c>
      <c r="AX344" s="11" t="s">
        <v>24</v>
      </c>
      <c r="AY344" s="200" t="s">
        <v>124</v>
      </c>
    </row>
    <row r="345" spans="2:65" s="1" customFormat="1" ht="22.5" customHeight="1">
      <c r="B345" s="174"/>
      <c r="C345" s="175" t="s">
        <v>556</v>
      </c>
      <c r="D345" s="175" t="s">
        <v>126</v>
      </c>
      <c r="E345" s="176" t="s">
        <v>557</v>
      </c>
      <c r="F345" s="177" t="s">
        <v>558</v>
      </c>
      <c r="G345" s="178" t="s">
        <v>227</v>
      </c>
      <c r="H345" s="179">
        <v>7.4160000000000004</v>
      </c>
      <c r="I345" s="180"/>
      <c r="J345" s="181">
        <f>ROUND(I345*H345,2)</f>
        <v>0</v>
      </c>
      <c r="K345" s="177" t="s">
        <v>130</v>
      </c>
      <c r="L345" s="41"/>
      <c r="M345" s="182" t="s">
        <v>5</v>
      </c>
      <c r="N345" s="183" t="s">
        <v>45</v>
      </c>
      <c r="O345" s="42"/>
      <c r="P345" s="184">
        <f>O345*H345</f>
        <v>0</v>
      </c>
      <c r="Q345" s="184">
        <v>0</v>
      </c>
      <c r="R345" s="184">
        <f>Q345*H345</f>
        <v>0</v>
      </c>
      <c r="S345" s="184">
        <v>0</v>
      </c>
      <c r="T345" s="185">
        <f>S345*H345</f>
        <v>0</v>
      </c>
      <c r="AR345" s="24" t="s">
        <v>131</v>
      </c>
      <c r="AT345" s="24" t="s">
        <v>126</v>
      </c>
      <c r="AU345" s="24" t="s">
        <v>83</v>
      </c>
      <c r="AY345" s="24" t="s">
        <v>124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24" t="s">
        <v>24</v>
      </c>
      <c r="BK345" s="186">
        <f>ROUND(I345*H345,2)</f>
        <v>0</v>
      </c>
      <c r="BL345" s="24" t="s">
        <v>131</v>
      </c>
      <c r="BM345" s="24" t="s">
        <v>559</v>
      </c>
    </row>
    <row r="346" spans="2:65" s="1" customFormat="1" ht="13.5">
      <c r="B346" s="41"/>
      <c r="D346" s="187" t="s">
        <v>133</v>
      </c>
      <c r="F346" s="188" t="s">
        <v>560</v>
      </c>
      <c r="I346" s="189"/>
      <c r="L346" s="41"/>
      <c r="M346" s="190"/>
      <c r="N346" s="42"/>
      <c r="O346" s="42"/>
      <c r="P346" s="42"/>
      <c r="Q346" s="42"/>
      <c r="R346" s="42"/>
      <c r="S346" s="42"/>
      <c r="T346" s="70"/>
      <c r="AT346" s="24" t="s">
        <v>133</v>
      </c>
      <c r="AU346" s="24" t="s">
        <v>83</v>
      </c>
    </row>
    <row r="347" spans="2:65" s="12" customFormat="1" ht="13.5">
      <c r="B347" s="201"/>
      <c r="D347" s="187" t="s">
        <v>135</v>
      </c>
      <c r="E347" s="202" t="s">
        <v>5</v>
      </c>
      <c r="F347" s="203" t="s">
        <v>541</v>
      </c>
      <c r="H347" s="204" t="s">
        <v>5</v>
      </c>
      <c r="I347" s="205"/>
      <c r="L347" s="201"/>
      <c r="M347" s="206"/>
      <c r="N347" s="207"/>
      <c r="O347" s="207"/>
      <c r="P347" s="207"/>
      <c r="Q347" s="207"/>
      <c r="R347" s="207"/>
      <c r="S347" s="207"/>
      <c r="T347" s="208"/>
      <c r="AT347" s="204" t="s">
        <v>135</v>
      </c>
      <c r="AU347" s="204" t="s">
        <v>83</v>
      </c>
      <c r="AV347" s="12" t="s">
        <v>24</v>
      </c>
      <c r="AW347" s="12" t="s">
        <v>37</v>
      </c>
      <c r="AX347" s="12" t="s">
        <v>74</v>
      </c>
      <c r="AY347" s="204" t="s">
        <v>124</v>
      </c>
    </row>
    <row r="348" spans="2:65" s="11" customFormat="1" ht="13.5">
      <c r="B348" s="191"/>
      <c r="D348" s="187" t="s">
        <v>135</v>
      </c>
      <c r="E348" s="200" t="s">
        <v>5</v>
      </c>
      <c r="F348" s="209" t="s">
        <v>543</v>
      </c>
      <c r="H348" s="210">
        <v>3.96</v>
      </c>
      <c r="I348" s="196"/>
      <c r="L348" s="191"/>
      <c r="M348" s="197"/>
      <c r="N348" s="198"/>
      <c r="O348" s="198"/>
      <c r="P348" s="198"/>
      <c r="Q348" s="198"/>
      <c r="R348" s="198"/>
      <c r="S348" s="198"/>
      <c r="T348" s="199"/>
      <c r="AT348" s="200" t="s">
        <v>135</v>
      </c>
      <c r="AU348" s="200" t="s">
        <v>83</v>
      </c>
      <c r="AV348" s="11" t="s">
        <v>83</v>
      </c>
      <c r="AW348" s="11" t="s">
        <v>37</v>
      </c>
      <c r="AX348" s="11" t="s">
        <v>74</v>
      </c>
      <c r="AY348" s="200" t="s">
        <v>124</v>
      </c>
    </row>
    <row r="349" spans="2:65" s="11" customFormat="1" ht="13.5">
      <c r="B349" s="191"/>
      <c r="D349" s="187" t="s">
        <v>135</v>
      </c>
      <c r="E349" s="200" t="s">
        <v>5</v>
      </c>
      <c r="F349" s="209" t="s">
        <v>544</v>
      </c>
      <c r="H349" s="210">
        <v>3.456</v>
      </c>
      <c r="I349" s="196"/>
      <c r="L349" s="191"/>
      <c r="M349" s="197"/>
      <c r="N349" s="198"/>
      <c r="O349" s="198"/>
      <c r="P349" s="198"/>
      <c r="Q349" s="198"/>
      <c r="R349" s="198"/>
      <c r="S349" s="198"/>
      <c r="T349" s="199"/>
      <c r="AT349" s="200" t="s">
        <v>135</v>
      </c>
      <c r="AU349" s="200" t="s">
        <v>83</v>
      </c>
      <c r="AV349" s="11" t="s">
        <v>83</v>
      </c>
      <c r="AW349" s="11" t="s">
        <v>37</v>
      </c>
      <c r="AX349" s="11" t="s">
        <v>74</v>
      </c>
      <c r="AY349" s="200" t="s">
        <v>124</v>
      </c>
    </row>
    <row r="350" spans="2:65" s="13" customFormat="1" ht="13.5">
      <c r="B350" s="211"/>
      <c r="D350" s="187" t="s">
        <v>135</v>
      </c>
      <c r="E350" s="239" t="s">
        <v>5</v>
      </c>
      <c r="F350" s="240" t="s">
        <v>153</v>
      </c>
      <c r="H350" s="241">
        <v>7.4160000000000004</v>
      </c>
      <c r="I350" s="215"/>
      <c r="L350" s="211"/>
      <c r="M350" s="243"/>
      <c r="N350" s="244"/>
      <c r="O350" s="244"/>
      <c r="P350" s="244"/>
      <c r="Q350" s="244"/>
      <c r="R350" s="244"/>
      <c r="S350" s="244"/>
      <c r="T350" s="245"/>
      <c r="AT350" s="219" t="s">
        <v>135</v>
      </c>
      <c r="AU350" s="219" t="s">
        <v>83</v>
      </c>
      <c r="AV350" s="13" t="s">
        <v>131</v>
      </c>
      <c r="AW350" s="13" t="s">
        <v>37</v>
      </c>
      <c r="AX350" s="13" t="s">
        <v>24</v>
      </c>
      <c r="AY350" s="219" t="s">
        <v>124</v>
      </c>
    </row>
    <row r="351" spans="2:65" s="1" customFormat="1" ht="6.95" customHeight="1">
      <c r="B351" s="56"/>
      <c r="C351" s="57"/>
      <c r="D351" s="57"/>
      <c r="E351" s="57"/>
      <c r="F351" s="57"/>
      <c r="G351" s="57"/>
      <c r="H351" s="57"/>
      <c r="I351" s="127"/>
      <c r="J351" s="57"/>
      <c r="K351" s="57"/>
      <c r="L351" s="41"/>
    </row>
  </sheetData>
  <autoFilter ref="C82:K350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87</v>
      </c>
      <c r="G1" s="372" t="s">
        <v>88</v>
      </c>
      <c r="H1" s="372"/>
      <c r="I1" s="103"/>
      <c r="J1" s="102" t="s">
        <v>89</v>
      </c>
      <c r="K1" s="101" t="s">
        <v>90</v>
      </c>
      <c r="L1" s="102" t="s">
        <v>91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3" t="s">
        <v>8</v>
      </c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4" t="s">
        <v>86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83</v>
      </c>
    </row>
    <row r="4" spans="1:70" ht="36.950000000000003" customHeight="1">
      <c r="B4" s="28"/>
      <c r="C4" s="29"/>
      <c r="D4" s="30" t="s">
        <v>92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5" t="str">
        <f>'Rekapitulace stavby'!K6</f>
        <v>AQUACENTRUM TEPLICE-DĚTSKÝ SVĚT - Zdravotechnika-kanalizace</v>
      </c>
      <c r="F7" s="366"/>
      <c r="G7" s="366"/>
      <c r="H7" s="366"/>
      <c r="I7" s="105"/>
      <c r="J7" s="29"/>
      <c r="K7" s="31"/>
    </row>
    <row r="8" spans="1:70" s="1" customFormat="1">
      <c r="B8" s="41"/>
      <c r="C8" s="42"/>
      <c r="D8" s="37" t="s">
        <v>93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67" t="s">
        <v>561</v>
      </c>
      <c r="F9" s="368"/>
      <c r="G9" s="368"/>
      <c r="H9" s="368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22</v>
      </c>
      <c r="E11" s="42"/>
      <c r="F11" s="35" t="s">
        <v>82</v>
      </c>
      <c r="G11" s="42"/>
      <c r="H11" s="42"/>
      <c r="I11" s="107" t="s">
        <v>23</v>
      </c>
      <c r="J11" s="35" t="s">
        <v>95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07" t="s">
        <v>27</v>
      </c>
      <c r="J12" s="108" t="str">
        <f>'Rekapitulace stavby'!AN8</f>
        <v>27. 2. 2017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07" t="s">
        <v>30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07" t="s">
        <v>32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07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07" t="s">
        <v>30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07" t="s">
        <v>32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06"/>
      <c r="J23" s="42"/>
      <c r="K23" s="45"/>
    </row>
    <row r="24" spans="2:11" s="6" customFormat="1" ht="48.75" customHeight="1">
      <c r="B24" s="109"/>
      <c r="C24" s="110"/>
      <c r="D24" s="110"/>
      <c r="E24" s="335" t="s">
        <v>39</v>
      </c>
      <c r="F24" s="335"/>
      <c r="G24" s="335"/>
      <c r="H24" s="335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40</v>
      </c>
      <c r="E27" s="42"/>
      <c r="F27" s="42"/>
      <c r="G27" s="42"/>
      <c r="H27" s="42"/>
      <c r="I27" s="106"/>
      <c r="J27" s="116">
        <f>ROUND(J86,2)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17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18">
        <f>ROUND(SUM(BE86:BE450), 2)</f>
        <v>0</v>
      </c>
      <c r="G30" s="42"/>
      <c r="H30" s="42"/>
      <c r="I30" s="119">
        <v>0.21</v>
      </c>
      <c r="J30" s="118">
        <f>ROUND(ROUND((SUM(BE86:BE450)),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18">
        <f>ROUND(SUM(BF86:BF450), 2)</f>
        <v>0</v>
      </c>
      <c r="G31" s="42"/>
      <c r="H31" s="42"/>
      <c r="I31" s="119">
        <v>0.15</v>
      </c>
      <c r="J31" s="118">
        <f>ROUND(ROUND((SUM(BF86:BF450)),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18">
        <f>ROUND(SUM(BG86:BG450),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18">
        <f>ROUND(SUM(BH86:BH450),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18">
        <f>ROUND(SUM(BI86:BI450),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50</v>
      </c>
      <c r="E36" s="71"/>
      <c r="F36" s="71"/>
      <c r="G36" s="122" t="s">
        <v>51</v>
      </c>
      <c r="H36" s="123" t="s">
        <v>52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96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5" t="str">
        <f>E7</f>
        <v>AQUACENTRUM TEPLICE-DĚTSKÝ SVĚT - Zdravotechnika-kanalizace</v>
      </c>
      <c r="F45" s="366"/>
      <c r="G45" s="366"/>
      <c r="H45" s="366"/>
      <c r="I45" s="106"/>
      <c r="J45" s="42"/>
      <c r="K45" s="45"/>
    </row>
    <row r="46" spans="2:11" s="1" customFormat="1" ht="14.45" customHeight="1">
      <c r="B46" s="41"/>
      <c r="C46" s="37" t="s">
        <v>93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67" t="str">
        <f>E9</f>
        <v>2 - Vnitřní kanalizace</v>
      </c>
      <c r="F47" s="368"/>
      <c r="G47" s="368"/>
      <c r="H47" s="368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Teplice</v>
      </c>
      <c r="G49" s="42"/>
      <c r="H49" s="42"/>
      <c r="I49" s="107" t="s">
        <v>27</v>
      </c>
      <c r="J49" s="108" t="str">
        <f>IF(J12="","",J12)</f>
        <v>27. 2. 2017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29</v>
      </c>
      <c r="D51" s="42"/>
      <c r="E51" s="42"/>
      <c r="F51" s="35" t="str">
        <f>E15</f>
        <v>AQUACENTRUM Teplice</v>
      </c>
      <c r="G51" s="42"/>
      <c r="H51" s="42"/>
      <c r="I51" s="107" t="s">
        <v>35</v>
      </c>
      <c r="J51" s="35" t="str">
        <f>E21</f>
        <v>Iva Zápotocká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97</v>
      </c>
      <c r="D54" s="120"/>
      <c r="E54" s="120"/>
      <c r="F54" s="120"/>
      <c r="G54" s="120"/>
      <c r="H54" s="120"/>
      <c r="I54" s="131"/>
      <c r="J54" s="132" t="s">
        <v>98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99</v>
      </c>
      <c r="D56" s="42"/>
      <c r="E56" s="42"/>
      <c r="F56" s="42"/>
      <c r="G56" s="42"/>
      <c r="H56" s="42"/>
      <c r="I56" s="106"/>
      <c r="J56" s="116">
        <f>J86</f>
        <v>0</v>
      </c>
      <c r="K56" s="45"/>
      <c r="AU56" s="24" t="s">
        <v>100</v>
      </c>
    </row>
    <row r="57" spans="2:47" s="7" customFormat="1" ht="24.95" customHeight="1">
      <c r="B57" s="135"/>
      <c r="C57" s="136"/>
      <c r="D57" s="137" t="s">
        <v>101</v>
      </c>
      <c r="E57" s="138"/>
      <c r="F57" s="138"/>
      <c r="G57" s="138"/>
      <c r="H57" s="138"/>
      <c r="I57" s="139"/>
      <c r="J57" s="140">
        <f>J87</f>
        <v>0</v>
      </c>
      <c r="K57" s="141"/>
    </row>
    <row r="58" spans="2:47" s="8" customFormat="1" ht="19.899999999999999" customHeight="1">
      <c r="B58" s="142"/>
      <c r="C58" s="143"/>
      <c r="D58" s="144" t="s">
        <v>102</v>
      </c>
      <c r="E58" s="145"/>
      <c r="F58" s="145"/>
      <c r="G58" s="145"/>
      <c r="H58" s="145"/>
      <c r="I58" s="146"/>
      <c r="J58" s="147">
        <f>J88</f>
        <v>0</v>
      </c>
      <c r="K58" s="148"/>
    </row>
    <row r="59" spans="2:47" s="8" customFormat="1" ht="19.899999999999999" customHeight="1">
      <c r="B59" s="142"/>
      <c r="C59" s="143"/>
      <c r="D59" s="144" t="s">
        <v>103</v>
      </c>
      <c r="E59" s="145"/>
      <c r="F59" s="145"/>
      <c r="G59" s="145"/>
      <c r="H59" s="145"/>
      <c r="I59" s="146"/>
      <c r="J59" s="147">
        <f>J124</f>
        <v>0</v>
      </c>
      <c r="K59" s="148"/>
    </row>
    <row r="60" spans="2:47" s="8" customFormat="1" ht="19.899999999999999" customHeight="1">
      <c r="B60" s="142"/>
      <c r="C60" s="143"/>
      <c r="D60" s="144" t="s">
        <v>562</v>
      </c>
      <c r="E60" s="145"/>
      <c r="F60" s="145"/>
      <c r="G60" s="145"/>
      <c r="H60" s="145"/>
      <c r="I60" s="146"/>
      <c r="J60" s="147">
        <f>J129</f>
        <v>0</v>
      </c>
      <c r="K60" s="148"/>
    </row>
    <row r="61" spans="2:47" s="8" customFormat="1" ht="19.899999999999999" customHeight="1">
      <c r="B61" s="142"/>
      <c r="C61" s="143"/>
      <c r="D61" s="144" t="s">
        <v>563</v>
      </c>
      <c r="E61" s="145"/>
      <c r="F61" s="145"/>
      <c r="G61" s="145"/>
      <c r="H61" s="145"/>
      <c r="I61" s="146"/>
      <c r="J61" s="147">
        <f>J139</f>
        <v>0</v>
      </c>
      <c r="K61" s="148"/>
    </row>
    <row r="62" spans="2:47" s="7" customFormat="1" ht="24.95" customHeight="1">
      <c r="B62" s="135"/>
      <c r="C62" s="136"/>
      <c r="D62" s="137" t="s">
        <v>564</v>
      </c>
      <c r="E62" s="138"/>
      <c r="F62" s="138"/>
      <c r="G62" s="138"/>
      <c r="H62" s="138"/>
      <c r="I62" s="139"/>
      <c r="J62" s="140">
        <f>J142</f>
        <v>0</v>
      </c>
      <c r="K62" s="141"/>
    </row>
    <row r="63" spans="2:47" s="8" customFormat="1" ht="19.899999999999999" customHeight="1">
      <c r="B63" s="142"/>
      <c r="C63" s="143"/>
      <c r="D63" s="144" t="s">
        <v>565</v>
      </c>
      <c r="E63" s="145"/>
      <c r="F63" s="145"/>
      <c r="G63" s="145"/>
      <c r="H63" s="145"/>
      <c r="I63" s="146"/>
      <c r="J63" s="147">
        <f>J143</f>
        <v>0</v>
      </c>
      <c r="K63" s="148"/>
    </row>
    <row r="64" spans="2:47" s="8" customFormat="1" ht="19.899999999999999" customHeight="1">
      <c r="B64" s="142"/>
      <c r="C64" s="143"/>
      <c r="D64" s="144" t="s">
        <v>566</v>
      </c>
      <c r="E64" s="145"/>
      <c r="F64" s="145"/>
      <c r="G64" s="145"/>
      <c r="H64" s="145"/>
      <c r="I64" s="146"/>
      <c r="J64" s="147">
        <f>J173</f>
        <v>0</v>
      </c>
      <c r="K64" s="148"/>
    </row>
    <row r="65" spans="2:12" s="8" customFormat="1" ht="19.899999999999999" customHeight="1">
      <c r="B65" s="142"/>
      <c r="C65" s="143"/>
      <c r="D65" s="144" t="s">
        <v>567</v>
      </c>
      <c r="E65" s="145"/>
      <c r="F65" s="145"/>
      <c r="G65" s="145"/>
      <c r="H65" s="145"/>
      <c r="I65" s="146"/>
      <c r="J65" s="147">
        <f>J424</f>
        <v>0</v>
      </c>
      <c r="K65" s="148"/>
    </row>
    <row r="66" spans="2:12" s="8" customFormat="1" ht="19.899999999999999" customHeight="1">
      <c r="B66" s="142"/>
      <c r="C66" s="143"/>
      <c r="D66" s="144" t="s">
        <v>568</v>
      </c>
      <c r="E66" s="145"/>
      <c r="F66" s="145"/>
      <c r="G66" s="145"/>
      <c r="H66" s="145"/>
      <c r="I66" s="146"/>
      <c r="J66" s="147">
        <f>J442</f>
        <v>0</v>
      </c>
      <c r="K66" s="148"/>
    </row>
    <row r="67" spans="2:12" s="1" customFormat="1" ht="21.75" customHeight="1">
      <c r="B67" s="41"/>
      <c r="C67" s="42"/>
      <c r="D67" s="42"/>
      <c r="E67" s="42"/>
      <c r="F67" s="42"/>
      <c r="G67" s="42"/>
      <c r="H67" s="42"/>
      <c r="I67" s="106"/>
      <c r="J67" s="42"/>
      <c r="K67" s="4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27"/>
      <c r="J68" s="57"/>
      <c r="K68" s="58"/>
    </row>
    <row r="72" spans="2:12" s="1" customFormat="1" ht="6.95" customHeight="1">
      <c r="B72" s="59"/>
      <c r="C72" s="60"/>
      <c r="D72" s="60"/>
      <c r="E72" s="60"/>
      <c r="F72" s="60"/>
      <c r="G72" s="60"/>
      <c r="H72" s="60"/>
      <c r="I72" s="128"/>
      <c r="J72" s="60"/>
      <c r="K72" s="60"/>
      <c r="L72" s="41"/>
    </row>
    <row r="73" spans="2:12" s="1" customFormat="1" ht="36.950000000000003" customHeight="1">
      <c r="B73" s="41"/>
      <c r="C73" s="61" t="s">
        <v>108</v>
      </c>
      <c r="L73" s="41"/>
    </row>
    <row r="74" spans="2:12" s="1" customFormat="1" ht="6.95" customHeight="1">
      <c r="B74" s="41"/>
      <c r="L74" s="41"/>
    </row>
    <row r="75" spans="2:12" s="1" customFormat="1" ht="14.45" customHeight="1">
      <c r="B75" s="41"/>
      <c r="C75" s="63" t="s">
        <v>19</v>
      </c>
      <c r="L75" s="41"/>
    </row>
    <row r="76" spans="2:12" s="1" customFormat="1" ht="22.5" customHeight="1">
      <c r="B76" s="41"/>
      <c r="E76" s="369" t="str">
        <f>E7</f>
        <v>AQUACENTRUM TEPLICE-DĚTSKÝ SVĚT - Zdravotechnika-kanalizace</v>
      </c>
      <c r="F76" s="370"/>
      <c r="G76" s="370"/>
      <c r="H76" s="370"/>
      <c r="L76" s="41"/>
    </row>
    <row r="77" spans="2:12" s="1" customFormat="1" ht="14.45" customHeight="1">
      <c r="B77" s="41"/>
      <c r="C77" s="63" t="s">
        <v>93</v>
      </c>
      <c r="L77" s="41"/>
    </row>
    <row r="78" spans="2:12" s="1" customFormat="1" ht="23.25" customHeight="1">
      <c r="B78" s="41"/>
      <c r="E78" s="346" t="str">
        <f>E9</f>
        <v>2 - Vnitřní kanalizace</v>
      </c>
      <c r="F78" s="371"/>
      <c r="G78" s="371"/>
      <c r="H78" s="371"/>
      <c r="L78" s="41"/>
    </row>
    <row r="79" spans="2:12" s="1" customFormat="1" ht="6.95" customHeight="1">
      <c r="B79" s="41"/>
      <c r="L79" s="41"/>
    </row>
    <row r="80" spans="2:12" s="1" customFormat="1" ht="18" customHeight="1">
      <c r="B80" s="41"/>
      <c r="C80" s="63" t="s">
        <v>25</v>
      </c>
      <c r="F80" s="149" t="str">
        <f>F12</f>
        <v>Teplice</v>
      </c>
      <c r="I80" s="150" t="s">
        <v>27</v>
      </c>
      <c r="J80" s="67" t="str">
        <f>IF(J12="","",J12)</f>
        <v>27. 2. 2017</v>
      </c>
      <c r="L80" s="41"/>
    </row>
    <row r="81" spans="2:65" s="1" customFormat="1" ht="6.95" customHeight="1">
      <c r="B81" s="41"/>
      <c r="L81" s="41"/>
    </row>
    <row r="82" spans="2:65" s="1" customFormat="1">
      <c r="B82" s="41"/>
      <c r="C82" s="63" t="s">
        <v>29</v>
      </c>
      <c r="F82" s="149" t="str">
        <f>E15</f>
        <v>AQUACENTRUM Teplice</v>
      </c>
      <c r="I82" s="150" t="s">
        <v>35</v>
      </c>
      <c r="J82" s="149" t="str">
        <f>E21</f>
        <v>Iva Zápotocká</v>
      </c>
      <c r="L82" s="41"/>
    </row>
    <row r="83" spans="2:65" s="1" customFormat="1" ht="14.45" customHeight="1">
      <c r="B83" s="41"/>
      <c r="C83" s="63" t="s">
        <v>33</v>
      </c>
      <c r="F83" s="149" t="str">
        <f>IF(E18="","",E18)</f>
        <v/>
      </c>
      <c r="L83" s="41"/>
    </row>
    <row r="84" spans="2:65" s="1" customFormat="1" ht="10.35" customHeight="1">
      <c r="B84" s="41"/>
      <c r="L84" s="41"/>
    </row>
    <row r="85" spans="2:65" s="9" customFormat="1" ht="29.25" customHeight="1">
      <c r="B85" s="151"/>
      <c r="C85" s="152" t="s">
        <v>109</v>
      </c>
      <c r="D85" s="153" t="s">
        <v>59</v>
      </c>
      <c r="E85" s="153" t="s">
        <v>55</v>
      </c>
      <c r="F85" s="153" t="s">
        <v>110</v>
      </c>
      <c r="G85" s="153" t="s">
        <v>111</v>
      </c>
      <c r="H85" s="153" t="s">
        <v>112</v>
      </c>
      <c r="I85" s="154" t="s">
        <v>113</v>
      </c>
      <c r="J85" s="153" t="s">
        <v>98</v>
      </c>
      <c r="K85" s="155" t="s">
        <v>114</v>
      </c>
      <c r="L85" s="151"/>
      <c r="M85" s="73" t="s">
        <v>115</v>
      </c>
      <c r="N85" s="74" t="s">
        <v>44</v>
      </c>
      <c r="O85" s="74" t="s">
        <v>116</v>
      </c>
      <c r="P85" s="74" t="s">
        <v>117</v>
      </c>
      <c r="Q85" s="74" t="s">
        <v>118</v>
      </c>
      <c r="R85" s="74" t="s">
        <v>119</v>
      </c>
      <c r="S85" s="74" t="s">
        <v>120</v>
      </c>
      <c r="T85" s="75" t="s">
        <v>121</v>
      </c>
    </row>
    <row r="86" spans="2:65" s="1" customFormat="1" ht="29.25" customHeight="1">
      <c r="B86" s="41"/>
      <c r="C86" s="77" t="s">
        <v>99</v>
      </c>
      <c r="J86" s="156">
        <f>BK86</f>
        <v>0</v>
      </c>
      <c r="L86" s="41"/>
      <c r="M86" s="76"/>
      <c r="N86" s="68"/>
      <c r="O86" s="68"/>
      <c r="P86" s="157">
        <f>P87+P142</f>
        <v>0</v>
      </c>
      <c r="Q86" s="68"/>
      <c r="R86" s="157">
        <f>R87+R142</f>
        <v>19.302483500000001</v>
      </c>
      <c r="S86" s="68"/>
      <c r="T86" s="158">
        <f>T87+T142</f>
        <v>7.2009299999999996</v>
      </c>
      <c r="AT86" s="24" t="s">
        <v>73</v>
      </c>
      <c r="AU86" s="24" t="s">
        <v>100</v>
      </c>
      <c r="BK86" s="159">
        <f>BK87+BK142</f>
        <v>0</v>
      </c>
    </row>
    <row r="87" spans="2:65" s="10" customFormat="1" ht="37.35" customHeight="1">
      <c r="B87" s="160"/>
      <c r="D87" s="161" t="s">
        <v>73</v>
      </c>
      <c r="E87" s="162" t="s">
        <v>122</v>
      </c>
      <c r="F87" s="162" t="s">
        <v>123</v>
      </c>
      <c r="I87" s="163"/>
      <c r="J87" s="164">
        <f>BK87</f>
        <v>0</v>
      </c>
      <c r="L87" s="160"/>
      <c r="M87" s="165"/>
      <c r="N87" s="166"/>
      <c r="O87" s="166"/>
      <c r="P87" s="167">
        <f>P88+P124+P129+P139</f>
        <v>0</v>
      </c>
      <c r="Q87" s="166"/>
      <c r="R87" s="167">
        <f>R88+R124+R129+R139</f>
        <v>16.1093604</v>
      </c>
      <c r="S87" s="166"/>
      <c r="T87" s="168">
        <f>T88+T124+T129+T139</f>
        <v>0</v>
      </c>
      <c r="AR87" s="161" t="s">
        <v>24</v>
      </c>
      <c r="AT87" s="169" t="s">
        <v>73</v>
      </c>
      <c r="AU87" s="169" t="s">
        <v>74</v>
      </c>
      <c r="AY87" s="161" t="s">
        <v>124</v>
      </c>
      <c r="BK87" s="170">
        <f>BK88+BK124+BK129+BK139</f>
        <v>0</v>
      </c>
    </row>
    <row r="88" spans="2:65" s="10" customFormat="1" ht="19.899999999999999" customHeight="1">
      <c r="B88" s="160"/>
      <c r="D88" s="171" t="s">
        <v>73</v>
      </c>
      <c r="E88" s="172" t="s">
        <v>24</v>
      </c>
      <c r="F88" s="172" t="s">
        <v>125</v>
      </c>
      <c r="I88" s="163"/>
      <c r="J88" s="173">
        <f>BK88</f>
        <v>0</v>
      </c>
      <c r="L88" s="160"/>
      <c r="M88" s="165"/>
      <c r="N88" s="166"/>
      <c r="O88" s="166"/>
      <c r="P88" s="167">
        <f>SUM(P89:P123)</f>
        <v>0</v>
      </c>
      <c r="Q88" s="166"/>
      <c r="R88" s="167">
        <f>SUM(R89:R123)</f>
        <v>0</v>
      </c>
      <c r="S88" s="166"/>
      <c r="T88" s="168">
        <f>SUM(T89:T123)</f>
        <v>0</v>
      </c>
      <c r="AR88" s="161" t="s">
        <v>24</v>
      </c>
      <c r="AT88" s="169" t="s">
        <v>73</v>
      </c>
      <c r="AU88" s="169" t="s">
        <v>24</v>
      </c>
      <c r="AY88" s="161" t="s">
        <v>124</v>
      </c>
      <c r="BK88" s="170">
        <f>SUM(BK89:BK123)</f>
        <v>0</v>
      </c>
    </row>
    <row r="89" spans="2:65" s="1" customFormat="1" ht="22.5" customHeight="1">
      <c r="B89" s="174"/>
      <c r="C89" s="175" t="s">
        <v>24</v>
      </c>
      <c r="D89" s="175" t="s">
        <v>126</v>
      </c>
      <c r="E89" s="176" t="s">
        <v>569</v>
      </c>
      <c r="F89" s="177" t="s">
        <v>570</v>
      </c>
      <c r="G89" s="178" t="s">
        <v>129</v>
      </c>
      <c r="H89" s="179">
        <v>85.2</v>
      </c>
      <c r="I89" s="180"/>
      <c r="J89" s="181">
        <f>ROUND(I89*H89,2)</f>
        <v>0</v>
      </c>
      <c r="K89" s="177" t="s">
        <v>130</v>
      </c>
      <c r="L89" s="41"/>
      <c r="M89" s="182" t="s">
        <v>5</v>
      </c>
      <c r="N89" s="183" t="s">
        <v>45</v>
      </c>
      <c r="O89" s="42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AR89" s="24" t="s">
        <v>131</v>
      </c>
      <c r="AT89" s="24" t="s">
        <v>126</v>
      </c>
      <c r="AU89" s="24" t="s">
        <v>83</v>
      </c>
      <c r="AY89" s="24" t="s">
        <v>124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24" t="s">
        <v>24</v>
      </c>
      <c r="BK89" s="186">
        <f>ROUND(I89*H89,2)</f>
        <v>0</v>
      </c>
      <c r="BL89" s="24" t="s">
        <v>131</v>
      </c>
      <c r="BM89" s="24" t="s">
        <v>139</v>
      </c>
    </row>
    <row r="90" spans="2:65" s="1" customFormat="1" ht="27">
      <c r="B90" s="41"/>
      <c r="D90" s="187" t="s">
        <v>133</v>
      </c>
      <c r="F90" s="188" t="s">
        <v>571</v>
      </c>
      <c r="I90" s="189"/>
      <c r="L90" s="41"/>
      <c r="M90" s="190"/>
      <c r="N90" s="42"/>
      <c r="O90" s="42"/>
      <c r="P90" s="42"/>
      <c r="Q90" s="42"/>
      <c r="R90" s="42"/>
      <c r="S90" s="42"/>
      <c r="T90" s="70"/>
      <c r="AT90" s="24" t="s">
        <v>133</v>
      </c>
      <c r="AU90" s="24" t="s">
        <v>83</v>
      </c>
    </row>
    <row r="91" spans="2:65" s="12" customFormat="1" ht="13.5">
      <c r="B91" s="201"/>
      <c r="D91" s="187" t="s">
        <v>135</v>
      </c>
      <c r="E91" s="202" t="s">
        <v>5</v>
      </c>
      <c r="F91" s="203" t="s">
        <v>141</v>
      </c>
      <c r="H91" s="204" t="s">
        <v>5</v>
      </c>
      <c r="I91" s="205"/>
      <c r="L91" s="201"/>
      <c r="M91" s="206"/>
      <c r="N91" s="207"/>
      <c r="O91" s="207"/>
      <c r="P91" s="207"/>
      <c r="Q91" s="207"/>
      <c r="R91" s="207"/>
      <c r="S91" s="207"/>
      <c r="T91" s="208"/>
      <c r="AT91" s="204" t="s">
        <v>135</v>
      </c>
      <c r="AU91" s="204" t="s">
        <v>83</v>
      </c>
      <c r="AV91" s="12" t="s">
        <v>24</v>
      </c>
      <c r="AW91" s="12" t="s">
        <v>37</v>
      </c>
      <c r="AX91" s="12" t="s">
        <v>74</v>
      </c>
      <c r="AY91" s="204" t="s">
        <v>124</v>
      </c>
    </row>
    <row r="92" spans="2:65" s="11" customFormat="1" ht="13.5">
      <c r="B92" s="191"/>
      <c r="D92" s="187" t="s">
        <v>135</v>
      </c>
      <c r="E92" s="200" t="s">
        <v>5</v>
      </c>
      <c r="F92" s="209" t="s">
        <v>572</v>
      </c>
      <c r="H92" s="210">
        <v>85.2</v>
      </c>
      <c r="I92" s="196"/>
      <c r="L92" s="191"/>
      <c r="M92" s="197"/>
      <c r="N92" s="198"/>
      <c r="O92" s="198"/>
      <c r="P92" s="198"/>
      <c r="Q92" s="198"/>
      <c r="R92" s="198"/>
      <c r="S92" s="198"/>
      <c r="T92" s="199"/>
      <c r="AT92" s="200" t="s">
        <v>135</v>
      </c>
      <c r="AU92" s="200" t="s">
        <v>83</v>
      </c>
      <c r="AV92" s="11" t="s">
        <v>83</v>
      </c>
      <c r="AW92" s="11" t="s">
        <v>37</v>
      </c>
      <c r="AX92" s="11" t="s">
        <v>74</v>
      </c>
      <c r="AY92" s="200" t="s">
        <v>124</v>
      </c>
    </row>
    <row r="93" spans="2:65" s="13" customFormat="1" ht="13.5">
      <c r="B93" s="211"/>
      <c r="D93" s="192" t="s">
        <v>135</v>
      </c>
      <c r="E93" s="212" t="s">
        <v>5</v>
      </c>
      <c r="F93" s="213" t="s">
        <v>153</v>
      </c>
      <c r="H93" s="214">
        <v>85.2</v>
      </c>
      <c r="I93" s="215"/>
      <c r="L93" s="211"/>
      <c r="M93" s="216"/>
      <c r="N93" s="217"/>
      <c r="O93" s="217"/>
      <c r="P93" s="217"/>
      <c r="Q93" s="217"/>
      <c r="R93" s="217"/>
      <c r="S93" s="217"/>
      <c r="T93" s="218"/>
      <c r="AT93" s="219" t="s">
        <v>135</v>
      </c>
      <c r="AU93" s="219" t="s">
        <v>83</v>
      </c>
      <c r="AV93" s="13" t="s">
        <v>131</v>
      </c>
      <c r="AW93" s="13" t="s">
        <v>37</v>
      </c>
      <c r="AX93" s="13" t="s">
        <v>24</v>
      </c>
      <c r="AY93" s="219" t="s">
        <v>124</v>
      </c>
    </row>
    <row r="94" spans="2:65" s="1" customFormat="1" ht="22.5" customHeight="1">
      <c r="B94" s="174"/>
      <c r="C94" s="175" t="s">
        <v>83</v>
      </c>
      <c r="D94" s="175" t="s">
        <v>126</v>
      </c>
      <c r="E94" s="176" t="s">
        <v>573</v>
      </c>
      <c r="F94" s="177" t="s">
        <v>574</v>
      </c>
      <c r="G94" s="178" t="s">
        <v>129</v>
      </c>
      <c r="H94" s="179">
        <v>85.2</v>
      </c>
      <c r="I94" s="180"/>
      <c r="J94" s="181">
        <f>ROUND(I94*H94,2)</f>
        <v>0</v>
      </c>
      <c r="K94" s="177" t="s">
        <v>130</v>
      </c>
      <c r="L94" s="41"/>
      <c r="M94" s="182" t="s">
        <v>5</v>
      </c>
      <c r="N94" s="183" t="s">
        <v>45</v>
      </c>
      <c r="O94" s="42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AR94" s="24" t="s">
        <v>131</v>
      </c>
      <c r="AT94" s="24" t="s">
        <v>126</v>
      </c>
      <c r="AU94" s="24" t="s">
        <v>83</v>
      </c>
      <c r="AY94" s="24" t="s">
        <v>124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24" t="s">
        <v>24</v>
      </c>
      <c r="BK94" s="186">
        <f>ROUND(I94*H94,2)</f>
        <v>0</v>
      </c>
      <c r="BL94" s="24" t="s">
        <v>131</v>
      </c>
      <c r="BM94" s="24" t="s">
        <v>187</v>
      </c>
    </row>
    <row r="95" spans="2:65" s="1" customFormat="1" ht="40.5">
      <c r="B95" s="41"/>
      <c r="D95" s="187" t="s">
        <v>133</v>
      </c>
      <c r="F95" s="188" t="s">
        <v>575</v>
      </c>
      <c r="I95" s="189"/>
      <c r="L95" s="41"/>
      <c r="M95" s="190"/>
      <c r="N95" s="42"/>
      <c r="O95" s="42"/>
      <c r="P95" s="42"/>
      <c r="Q95" s="42"/>
      <c r="R95" s="42"/>
      <c r="S95" s="42"/>
      <c r="T95" s="70"/>
      <c r="AT95" s="24" t="s">
        <v>133</v>
      </c>
      <c r="AU95" s="24" t="s">
        <v>83</v>
      </c>
    </row>
    <row r="96" spans="2:65" s="11" customFormat="1" ht="13.5">
      <c r="B96" s="191"/>
      <c r="D96" s="192" t="s">
        <v>135</v>
      </c>
      <c r="E96" s="193" t="s">
        <v>5</v>
      </c>
      <c r="F96" s="194" t="s">
        <v>576</v>
      </c>
      <c r="H96" s="195">
        <v>85.2</v>
      </c>
      <c r="I96" s="196"/>
      <c r="L96" s="191"/>
      <c r="M96" s="197"/>
      <c r="N96" s="198"/>
      <c r="O96" s="198"/>
      <c r="P96" s="198"/>
      <c r="Q96" s="198"/>
      <c r="R96" s="198"/>
      <c r="S96" s="198"/>
      <c r="T96" s="199"/>
      <c r="AT96" s="200" t="s">
        <v>135</v>
      </c>
      <c r="AU96" s="200" t="s">
        <v>83</v>
      </c>
      <c r="AV96" s="11" t="s">
        <v>83</v>
      </c>
      <c r="AW96" s="11" t="s">
        <v>37</v>
      </c>
      <c r="AX96" s="11" t="s">
        <v>24</v>
      </c>
      <c r="AY96" s="200" t="s">
        <v>124</v>
      </c>
    </row>
    <row r="97" spans="2:65" s="1" customFormat="1" ht="22.5" customHeight="1">
      <c r="B97" s="174"/>
      <c r="C97" s="175" t="s">
        <v>154</v>
      </c>
      <c r="D97" s="175" t="s">
        <v>126</v>
      </c>
      <c r="E97" s="176" t="s">
        <v>212</v>
      </c>
      <c r="F97" s="177" t="s">
        <v>213</v>
      </c>
      <c r="G97" s="178" t="s">
        <v>129</v>
      </c>
      <c r="H97" s="179">
        <v>85.2</v>
      </c>
      <c r="I97" s="180"/>
      <c r="J97" s="181">
        <f>ROUND(I97*H97,2)</f>
        <v>0</v>
      </c>
      <c r="K97" s="177" t="s">
        <v>130</v>
      </c>
      <c r="L97" s="41"/>
      <c r="M97" s="182" t="s">
        <v>5</v>
      </c>
      <c r="N97" s="183" t="s">
        <v>45</v>
      </c>
      <c r="O97" s="42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AR97" s="24" t="s">
        <v>131</v>
      </c>
      <c r="AT97" s="24" t="s">
        <v>126</v>
      </c>
      <c r="AU97" s="24" t="s">
        <v>83</v>
      </c>
      <c r="AY97" s="24" t="s">
        <v>124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24" t="s">
        <v>24</v>
      </c>
      <c r="BK97" s="186">
        <f>ROUND(I97*H97,2)</f>
        <v>0</v>
      </c>
      <c r="BL97" s="24" t="s">
        <v>131</v>
      </c>
      <c r="BM97" s="24" t="s">
        <v>214</v>
      </c>
    </row>
    <row r="98" spans="2:65" s="1" customFormat="1" ht="40.5">
      <c r="B98" s="41"/>
      <c r="D98" s="187" t="s">
        <v>133</v>
      </c>
      <c r="F98" s="188" t="s">
        <v>215</v>
      </c>
      <c r="I98" s="189"/>
      <c r="L98" s="41"/>
      <c r="M98" s="190"/>
      <c r="N98" s="42"/>
      <c r="O98" s="42"/>
      <c r="P98" s="42"/>
      <c r="Q98" s="42"/>
      <c r="R98" s="42"/>
      <c r="S98" s="42"/>
      <c r="T98" s="70"/>
      <c r="AT98" s="24" t="s">
        <v>133</v>
      </c>
      <c r="AU98" s="24" t="s">
        <v>83</v>
      </c>
    </row>
    <row r="99" spans="2:65" s="11" customFormat="1" ht="13.5">
      <c r="B99" s="191"/>
      <c r="D99" s="187" t="s">
        <v>135</v>
      </c>
      <c r="E99" s="200" t="s">
        <v>5</v>
      </c>
      <c r="F99" s="209" t="s">
        <v>577</v>
      </c>
      <c r="H99" s="210">
        <v>85.2</v>
      </c>
      <c r="I99" s="196"/>
      <c r="L99" s="191"/>
      <c r="M99" s="197"/>
      <c r="N99" s="198"/>
      <c r="O99" s="198"/>
      <c r="P99" s="198"/>
      <c r="Q99" s="198"/>
      <c r="R99" s="198"/>
      <c r="S99" s="198"/>
      <c r="T99" s="199"/>
      <c r="AT99" s="200" t="s">
        <v>135</v>
      </c>
      <c r="AU99" s="200" t="s">
        <v>83</v>
      </c>
      <c r="AV99" s="11" t="s">
        <v>83</v>
      </c>
      <c r="AW99" s="11" t="s">
        <v>37</v>
      </c>
      <c r="AX99" s="11" t="s">
        <v>74</v>
      </c>
      <c r="AY99" s="200" t="s">
        <v>124</v>
      </c>
    </row>
    <row r="100" spans="2:65" s="13" customFormat="1" ht="13.5">
      <c r="B100" s="211"/>
      <c r="D100" s="192" t="s">
        <v>135</v>
      </c>
      <c r="E100" s="212" t="s">
        <v>5</v>
      </c>
      <c r="F100" s="213" t="s">
        <v>153</v>
      </c>
      <c r="H100" s="214">
        <v>85.2</v>
      </c>
      <c r="I100" s="215"/>
      <c r="L100" s="211"/>
      <c r="M100" s="216"/>
      <c r="N100" s="217"/>
      <c r="O100" s="217"/>
      <c r="P100" s="217"/>
      <c r="Q100" s="217"/>
      <c r="R100" s="217"/>
      <c r="S100" s="217"/>
      <c r="T100" s="218"/>
      <c r="AT100" s="219" t="s">
        <v>135</v>
      </c>
      <c r="AU100" s="219" t="s">
        <v>83</v>
      </c>
      <c r="AV100" s="13" t="s">
        <v>131</v>
      </c>
      <c r="AW100" s="13" t="s">
        <v>37</v>
      </c>
      <c r="AX100" s="13" t="s">
        <v>24</v>
      </c>
      <c r="AY100" s="219" t="s">
        <v>124</v>
      </c>
    </row>
    <row r="101" spans="2:65" s="1" customFormat="1" ht="31.5" customHeight="1">
      <c r="B101" s="174"/>
      <c r="C101" s="175" t="s">
        <v>131</v>
      </c>
      <c r="D101" s="175" t="s">
        <v>126</v>
      </c>
      <c r="E101" s="176" t="s">
        <v>219</v>
      </c>
      <c r="F101" s="177" t="s">
        <v>220</v>
      </c>
      <c r="G101" s="178" t="s">
        <v>129</v>
      </c>
      <c r="H101" s="179">
        <v>426</v>
      </c>
      <c r="I101" s="180"/>
      <c r="J101" s="181">
        <f>ROUND(I101*H101,2)</f>
        <v>0</v>
      </c>
      <c r="K101" s="177" t="s">
        <v>130</v>
      </c>
      <c r="L101" s="41"/>
      <c r="M101" s="182" t="s">
        <v>5</v>
      </c>
      <c r="N101" s="183" t="s">
        <v>45</v>
      </c>
      <c r="O101" s="42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AR101" s="24" t="s">
        <v>131</v>
      </c>
      <c r="AT101" s="24" t="s">
        <v>126</v>
      </c>
      <c r="AU101" s="24" t="s">
        <v>83</v>
      </c>
      <c r="AY101" s="24" t="s">
        <v>124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4" t="s">
        <v>24</v>
      </c>
      <c r="BK101" s="186">
        <f>ROUND(I101*H101,2)</f>
        <v>0</v>
      </c>
      <c r="BL101" s="24" t="s">
        <v>131</v>
      </c>
      <c r="BM101" s="24" t="s">
        <v>221</v>
      </c>
    </row>
    <row r="102" spans="2:65" s="1" customFormat="1" ht="40.5">
      <c r="B102" s="41"/>
      <c r="D102" s="187" t="s">
        <v>133</v>
      </c>
      <c r="F102" s="188" t="s">
        <v>222</v>
      </c>
      <c r="I102" s="189"/>
      <c r="L102" s="41"/>
      <c r="M102" s="190"/>
      <c r="N102" s="42"/>
      <c r="O102" s="42"/>
      <c r="P102" s="42"/>
      <c r="Q102" s="42"/>
      <c r="R102" s="42"/>
      <c r="S102" s="42"/>
      <c r="T102" s="70"/>
      <c r="AT102" s="24" t="s">
        <v>133</v>
      </c>
      <c r="AU102" s="24" t="s">
        <v>83</v>
      </c>
    </row>
    <row r="103" spans="2:65" s="11" customFormat="1" ht="13.5">
      <c r="B103" s="191"/>
      <c r="D103" s="192" t="s">
        <v>135</v>
      </c>
      <c r="E103" s="193" t="s">
        <v>5</v>
      </c>
      <c r="F103" s="194" t="s">
        <v>578</v>
      </c>
      <c r="H103" s="195">
        <v>426</v>
      </c>
      <c r="I103" s="196"/>
      <c r="L103" s="191"/>
      <c r="M103" s="197"/>
      <c r="N103" s="198"/>
      <c r="O103" s="198"/>
      <c r="P103" s="198"/>
      <c r="Q103" s="198"/>
      <c r="R103" s="198"/>
      <c r="S103" s="198"/>
      <c r="T103" s="199"/>
      <c r="AT103" s="200" t="s">
        <v>135</v>
      </c>
      <c r="AU103" s="200" t="s">
        <v>83</v>
      </c>
      <c r="AV103" s="11" t="s">
        <v>83</v>
      </c>
      <c r="AW103" s="11" t="s">
        <v>37</v>
      </c>
      <c r="AX103" s="11" t="s">
        <v>24</v>
      </c>
      <c r="AY103" s="200" t="s">
        <v>124</v>
      </c>
    </row>
    <row r="104" spans="2:65" s="1" customFormat="1" ht="22.5" customHeight="1">
      <c r="B104" s="174"/>
      <c r="C104" s="175" t="s">
        <v>168</v>
      </c>
      <c r="D104" s="175" t="s">
        <v>126</v>
      </c>
      <c r="E104" s="176" t="s">
        <v>225</v>
      </c>
      <c r="F104" s="177" t="s">
        <v>226</v>
      </c>
      <c r="G104" s="178" t="s">
        <v>227</v>
      </c>
      <c r="H104" s="179">
        <v>136.32</v>
      </c>
      <c r="I104" s="180"/>
      <c r="J104" s="181">
        <f>ROUND(I104*H104,2)</f>
        <v>0</v>
      </c>
      <c r="K104" s="177" t="s">
        <v>130</v>
      </c>
      <c r="L104" s="41"/>
      <c r="M104" s="182" t="s">
        <v>5</v>
      </c>
      <c r="N104" s="183" t="s">
        <v>45</v>
      </c>
      <c r="O104" s="42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AR104" s="24" t="s">
        <v>131</v>
      </c>
      <c r="AT104" s="24" t="s">
        <v>126</v>
      </c>
      <c r="AU104" s="24" t="s">
        <v>83</v>
      </c>
      <c r="AY104" s="24" t="s">
        <v>124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4" t="s">
        <v>24</v>
      </c>
      <c r="BK104" s="186">
        <f>ROUND(I104*H104,2)</f>
        <v>0</v>
      </c>
      <c r="BL104" s="24" t="s">
        <v>131</v>
      </c>
      <c r="BM104" s="24" t="s">
        <v>228</v>
      </c>
    </row>
    <row r="105" spans="2:65" s="1" customFormat="1" ht="13.5">
      <c r="B105" s="41"/>
      <c r="D105" s="187" t="s">
        <v>133</v>
      </c>
      <c r="F105" s="188" t="s">
        <v>229</v>
      </c>
      <c r="I105" s="189"/>
      <c r="L105" s="41"/>
      <c r="M105" s="190"/>
      <c r="N105" s="42"/>
      <c r="O105" s="42"/>
      <c r="P105" s="42"/>
      <c r="Q105" s="42"/>
      <c r="R105" s="42"/>
      <c r="S105" s="42"/>
      <c r="T105" s="70"/>
      <c r="AT105" s="24" t="s">
        <v>133</v>
      </c>
      <c r="AU105" s="24" t="s">
        <v>83</v>
      </c>
    </row>
    <row r="106" spans="2:65" s="11" customFormat="1" ht="13.5">
      <c r="B106" s="191"/>
      <c r="D106" s="192" t="s">
        <v>135</v>
      </c>
      <c r="E106" s="193" t="s">
        <v>5</v>
      </c>
      <c r="F106" s="194" t="s">
        <v>579</v>
      </c>
      <c r="H106" s="195">
        <v>136.32</v>
      </c>
      <c r="I106" s="196"/>
      <c r="L106" s="191"/>
      <c r="M106" s="197"/>
      <c r="N106" s="198"/>
      <c r="O106" s="198"/>
      <c r="P106" s="198"/>
      <c r="Q106" s="198"/>
      <c r="R106" s="198"/>
      <c r="S106" s="198"/>
      <c r="T106" s="199"/>
      <c r="AT106" s="200" t="s">
        <v>135</v>
      </c>
      <c r="AU106" s="200" t="s">
        <v>83</v>
      </c>
      <c r="AV106" s="11" t="s">
        <v>83</v>
      </c>
      <c r="AW106" s="11" t="s">
        <v>37</v>
      </c>
      <c r="AX106" s="11" t="s">
        <v>24</v>
      </c>
      <c r="AY106" s="200" t="s">
        <v>124</v>
      </c>
    </row>
    <row r="107" spans="2:65" s="1" customFormat="1" ht="22.5" customHeight="1">
      <c r="B107" s="174"/>
      <c r="C107" s="175" t="s">
        <v>179</v>
      </c>
      <c r="D107" s="175" t="s">
        <v>126</v>
      </c>
      <c r="E107" s="176" t="s">
        <v>232</v>
      </c>
      <c r="F107" s="177" t="s">
        <v>233</v>
      </c>
      <c r="G107" s="178" t="s">
        <v>129</v>
      </c>
      <c r="H107" s="179">
        <v>42.6</v>
      </c>
      <c r="I107" s="180"/>
      <c r="J107" s="181">
        <f>ROUND(I107*H107,2)</f>
        <v>0</v>
      </c>
      <c r="K107" s="177" t="s">
        <v>130</v>
      </c>
      <c r="L107" s="41"/>
      <c r="M107" s="182" t="s">
        <v>5</v>
      </c>
      <c r="N107" s="183" t="s">
        <v>45</v>
      </c>
      <c r="O107" s="42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AR107" s="24" t="s">
        <v>131</v>
      </c>
      <c r="AT107" s="24" t="s">
        <v>126</v>
      </c>
      <c r="AU107" s="24" t="s">
        <v>83</v>
      </c>
      <c r="AY107" s="24" t="s">
        <v>124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4" t="s">
        <v>24</v>
      </c>
      <c r="BK107" s="186">
        <f>ROUND(I107*H107,2)</f>
        <v>0</v>
      </c>
      <c r="BL107" s="24" t="s">
        <v>131</v>
      </c>
      <c r="BM107" s="24" t="s">
        <v>580</v>
      </c>
    </row>
    <row r="108" spans="2:65" s="1" customFormat="1" ht="27">
      <c r="B108" s="41"/>
      <c r="D108" s="187" t="s">
        <v>133</v>
      </c>
      <c r="F108" s="188" t="s">
        <v>235</v>
      </c>
      <c r="I108" s="189"/>
      <c r="L108" s="41"/>
      <c r="M108" s="190"/>
      <c r="N108" s="42"/>
      <c r="O108" s="42"/>
      <c r="P108" s="42"/>
      <c r="Q108" s="42"/>
      <c r="R108" s="42"/>
      <c r="S108" s="42"/>
      <c r="T108" s="70"/>
      <c r="AT108" s="24" t="s">
        <v>133</v>
      </c>
      <c r="AU108" s="24" t="s">
        <v>83</v>
      </c>
    </row>
    <row r="109" spans="2:65" s="12" customFormat="1" ht="13.5">
      <c r="B109" s="201"/>
      <c r="D109" s="187" t="s">
        <v>135</v>
      </c>
      <c r="E109" s="202" t="s">
        <v>5</v>
      </c>
      <c r="F109" s="203" t="s">
        <v>464</v>
      </c>
      <c r="H109" s="204" t="s">
        <v>5</v>
      </c>
      <c r="I109" s="205"/>
      <c r="L109" s="201"/>
      <c r="M109" s="206"/>
      <c r="N109" s="207"/>
      <c r="O109" s="207"/>
      <c r="P109" s="207"/>
      <c r="Q109" s="207"/>
      <c r="R109" s="207"/>
      <c r="S109" s="207"/>
      <c r="T109" s="208"/>
      <c r="AT109" s="204" t="s">
        <v>135</v>
      </c>
      <c r="AU109" s="204" t="s">
        <v>83</v>
      </c>
      <c r="AV109" s="12" t="s">
        <v>24</v>
      </c>
      <c r="AW109" s="12" t="s">
        <v>37</v>
      </c>
      <c r="AX109" s="12" t="s">
        <v>74</v>
      </c>
      <c r="AY109" s="204" t="s">
        <v>124</v>
      </c>
    </row>
    <row r="110" spans="2:65" s="11" customFormat="1" ht="13.5">
      <c r="B110" s="191"/>
      <c r="D110" s="187" t="s">
        <v>135</v>
      </c>
      <c r="E110" s="200" t="s">
        <v>5</v>
      </c>
      <c r="F110" s="209" t="s">
        <v>581</v>
      </c>
      <c r="H110" s="210">
        <v>85.2</v>
      </c>
      <c r="I110" s="196"/>
      <c r="L110" s="191"/>
      <c r="M110" s="197"/>
      <c r="N110" s="198"/>
      <c r="O110" s="198"/>
      <c r="P110" s="198"/>
      <c r="Q110" s="198"/>
      <c r="R110" s="198"/>
      <c r="S110" s="198"/>
      <c r="T110" s="199"/>
      <c r="AT110" s="200" t="s">
        <v>135</v>
      </c>
      <c r="AU110" s="200" t="s">
        <v>83</v>
      </c>
      <c r="AV110" s="11" t="s">
        <v>83</v>
      </c>
      <c r="AW110" s="11" t="s">
        <v>37</v>
      </c>
      <c r="AX110" s="11" t="s">
        <v>74</v>
      </c>
      <c r="AY110" s="200" t="s">
        <v>124</v>
      </c>
    </row>
    <row r="111" spans="2:65" s="11" customFormat="1" ht="13.5">
      <c r="B111" s="191"/>
      <c r="D111" s="187" t="s">
        <v>135</v>
      </c>
      <c r="E111" s="200" t="s">
        <v>5</v>
      </c>
      <c r="F111" s="209" t="s">
        <v>582</v>
      </c>
      <c r="H111" s="210">
        <v>-8.52</v>
      </c>
      <c r="I111" s="196"/>
      <c r="L111" s="191"/>
      <c r="M111" s="197"/>
      <c r="N111" s="198"/>
      <c r="O111" s="198"/>
      <c r="P111" s="198"/>
      <c r="Q111" s="198"/>
      <c r="R111" s="198"/>
      <c r="S111" s="198"/>
      <c r="T111" s="199"/>
      <c r="AT111" s="200" t="s">
        <v>135</v>
      </c>
      <c r="AU111" s="200" t="s">
        <v>83</v>
      </c>
      <c r="AV111" s="11" t="s">
        <v>83</v>
      </c>
      <c r="AW111" s="11" t="s">
        <v>37</v>
      </c>
      <c r="AX111" s="11" t="s">
        <v>74</v>
      </c>
      <c r="AY111" s="200" t="s">
        <v>124</v>
      </c>
    </row>
    <row r="112" spans="2:65" s="11" customFormat="1" ht="13.5">
      <c r="B112" s="191"/>
      <c r="D112" s="187" t="s">
        <v>135</v>
      </c>
      <c r="E112" s="200" t="s">
        <v>5</v>
      </c>
      <c r="F112" s="209" t="s">
        <v>583</v>
      </c>
      <c r="H112" s="210">
        <v>-34.08</v>
      </c>
      <c r="I112" s="196"/>
      <c r="L112" s="191"/>
      <c r="M112" s="197"/>
      <c r="N112" s="198"/>
      <c r="O112" s="198"/>
      <c r="P112" s="198"/>
      <c r="Q112" s="198"/>
      <c r="R112" s="198"/>
      <c r="S112" s="198"/>
      <c r="T112" s="199"/>
      <c r="AT112" s="200" t="s">
        <v>135</v>
      </c>
      <c r="AU112" s="200" t="s">
        <v>83</v>
      </c>
      <c r="AV112" s="11" t="s">
        <v>83</v>
      </c>
      <c r="AW112" s="11" t="s">
        <v>37</v>
      </c>
      <c r="AX112" s="11" t="s">
        <v>74</v>
      </c>
      <c r="AY112" s="200" t="s">
        <v>124</v>
      </c>
    </row>
    <row r="113" spans="2:65" s="13" customFormat="1" ht="13.5">
      <c r="B113" s="211"/>
      <c r="D113" s="192" t="s">
        <v>135</v>
      </c>
      <c r="E113" s="212" t="s">
        <v>5</v>
      </c>
      <c r="F113" s="213" t="s">
        <v>153</v>
      </c>
      <c r="H113" s="214">
        <v>42.6</v>
      </c>
      <c r="I113" s="215"/>
      <c r="L113" s="211"/>
      <c r="M113" s="216"/>
      <c r="N113" s="217"/>
      <c r="O113" s="217"/>
      <c r="P113" s="217"/>
      <c r="Q113" s="217"/>
      <c r="R113" s="217"/>
      <c r="S113" s="217"/>
      <c r="T113" s="218"/>
      <c r="AT113" s="219" t="s">
        <v>135</v>
      </c>
      <c r="AU113" s="219" t="s">
        <v>83</v>
      </c>
      <c r="AV113" s="13" t="s">
        <v>131</v>
      </c>
      <c r="AW113" s="13" t="s">
        <v>37</v>
      </c>
      <c r="AX113" s="13" t="s">
        <v>24</v>
      </c>
      <c r="AY113" s="219" t="s">
        <v>124</v>
      </c>
    </row>
    <row r="114" spans="2:65" s="1" customFormat="1" ht="22.5" customHeight="1">
      <c r="B114" s="174"/>
      <c r="C114" s="229" t="s">
        <v>184</v>
      </c>
      <c r="D114" s="229" t="s">
        <v>251</v>
      </c>
      <c r="E114" s="230" t="s">
        <v>584</v>
      </c>
      <c r="F114" s="231" t="s">
        <v>585</v>
      </c>
      <c r="G114" s="232" t="s">
        <v>227</v>
      </c>
      <c r="H114" s="233">
        <v>76.680000000000007</v>
      </c>
      <c r="I114" s="234"/>
      <c r="J114" s="235">
        <f>ROUND(I114*H114,2)</f>
        <v>0</v>
      </c>
      <c r="K114" s="231" t="s">
        <v>5</v>
      </c>
      <c r="L114" s="236"/>
      <c r="M114" s="237" t="s">
        <v>5</v>
      </c>
      <c r="N114" s="238" t="s">
        <v>45</v>
      </c>
      <c r="O114" s="42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AR114" s="24" t="s">
        <v>190</v>
      </c>
      <c r="AT114" s="24" t="s">
        <v>251</v>
      </c>
      <c r="AU114" s="24" t="s">
        <v>83</v>
      </c>
      <c r="AY114" s="24" t="s">
        <v>124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4" t="s">
        <v>24</v>
      </c>
      <c r="BK114" s="186">
        <f>ROUND(I114*H114,2)</f>
        <v>0</v>
      </c>
      <c r="BL114" s="24" t="s">
        <v>131</v>
      </c>
      <c r="BM114" s="24" t="s">
        <v>586</v>
      </c>
    </row>
    <row r="115" spans="2:65" s="1" customFormat="1" ht="13.5">
      <c r="B115" s="41"/>
      <c r="D115" s="187" t="s">
        <v>133</v>
      </c>
      <c r="F115" s="188" t="s">
        <v>585</v>
      </c>
      <c r="I115" s="189"/>
      <c r="L115" s="41"/>
      <c r="M115" s="190"/>
      <c r="N115" s="42"/>
      <c r="O115" s="42"/>
      <c r="P115" s="42"/>
      <c r="Q115" s="42"/>
      <c r="R115" s="42"/>
      <c r="S115" s="42"/>
      <c r="T115" s="70"/>
      <c r="AT115" s="24" t="s">
        <v>133</v>
      </c>
      <c r="AU115" s="24" t="s">
        <v>83</v>
      </c>
    </row>
    <row r="116" spans="2:65" s="11" customFormat="1" ht="13.5">
      <c r="B116" s="191"/>
      <c r="D116" s="192" t="s">
        <v>135</v>
      </c>
      <c r="E116" s="193" t="s">
        <v>5</v>
      </c>
      <c r="F116" s="194" t="s">
        <v>587</v>
      </c>
      <c r="H116" s="195">
        <v>76.680000000000007</v>
      </c>
      <c r="I116" s="196"/>
      <c r="L116" s="191"/>
      <c r="M116" s="197"/>
      <c r="N116" s="198"/>
      <c r="O116" s="198"/>
      <c r="P116" s="198"/>
      <c r="Q116" s="198"/>
      <c r="R116" s="198"/>
      <c r="S116" s="198"/>
      <c r="T116" s="199"/>
      <c r="AT116" s="200" t="s">
        <v>135</v>
      </c>
      <c r="AU116" s="200" t="s">
        <v>83</v>
      </c>
      <c r="AV116" s="11" t="s">
        <v>83</v>
      </c>
      <c r="AW116" s="11" t="s">
        <v>37</v>
      </c>
      <c r="AX116" s="11" t="s">
        <v>24</v>
      </c>
      <c r="AY116" s="200" t="s">
        <v>124</v>
      </c>
    </row>
    <row r="117" spans="2:65" s="1" customFormat="1" ht="22.5" customHeight="1">
      <c r="B117" s="174"/>
      <c r="C117" s="175" t="s">
        <v>190</v>
      </c>
      <c r="D117" s="175" t="s">
        <v>126</v>
      </c>
      <c r="E117" s="176" t="s">
        <v>242</v>
      </c>
      <c r="F117" s="177" t="s">
        <v>243</v>
      </c>
      <c r="G117" s="178" t="s">
        <v>129</v>
      </c>
      <c r="H117" s="179">
        <v>34.08</v>
      </c>
      <c r="I117" s="180"/>
      <c r="J117" s="181">
        <f>ROUND(I117*H117,2)</f>
        <v>0</v>
      </c>
      <c r="K117" s="177" t="s">
        <v>130</v>
      </c>
      <c r="L117" s="41"/>
      <c r="M117" s="182" t="s">
        <v>5</v>
      </c>
      <c r="N117" s="183" t="s">
        <v>45</v>
      </c>
      <c r="O117" s="42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AR117" s="24" t="s">
        <v>131</v>
      </c>
      <c r="AT117" s="24" t="s">
        <v>126</v>
      </c>
      <c r="AU117" s="24" t="s">
        <v>83</v>
      </c>
      <c r="AY117" s="24" t="s">
        <v>124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24" t="s">
        <v>24</v>
      </c>
      <c r="BK117" s="186">
        <f>ROUND(I117*H117,2)</f>
        <v>0</v>
      </c>
      <c r="BL117" s="24" t="s">
        <v>131</v>
      </c>
      <c r="BM117" s="24" t="s">
        <v>244</v>
      </c>
    </row>
    <row r="118" spans="2:65" s="1" customFormat="1" ht="40.5">
      <c r="B118" s="41"/>
      <c r="D118" s="187" t="s">
        <v>133</v>
      </c>
      <c r="F118" s="188" t="s">
        <v>245</v>
      </c>
      <c r="I118" s="189"/>
      <c r="L118" s="41"/>
      <c r="M118" s="190"/>
      <c r="N118" s="42"/>
      <c r="O118" s="42"/>
      <c r="P118" s="42"/>
      <c r="Q118" s="42"/>
      <c r="R118" s="42"/>
      <c r="S118" s="42"/>
      <c r="T118" s="70"/>
      <c r="AT118" s="24" t="s">
        <v>133</v>
      </c>
      <c r="AU118" s="24" t="s">
        <v>83</v>
      </c>
    </row>
    <row r="119" spans="2:65" s="11" customFormat="1" ht="13.5">
      <c r="B119" s="191"/>
      <c r="D119" s="187" t="s">
        <v>135</v>
      </c>
      <c r="E119" s="200" t="s">
        <v>5</v>
      </c>
      <c r="F119" s="209" t="s">
        <v>588</v>
      </c>
      <c r="H119" s="210">
        <v>34.08</v>
      </c>
      <c r="I119" s="196"/>
      <c r="L119" s="191"/>
      <c r="M119" s="197"/>
      <c r="N119" s="198"/>
      <c r="O119" s="198"/>
      <c r="P119" s="198"/>
      <c r="Q119" s="198"/>
      <c r="R119" s="198"/>
      <c r="S119" s="198"/>
      <c r="T119" s="199"/>
      <c r="AT119" s="200" t="s">
        <v>135</v>
      </c>
      <c r="AU119" s="200" t="s">
        <v>83</v>
      </c>
      <c r="AV119" s="11" t="s">
        <v>83</v>
      </c>
      <c r="AW119" s="11" t="s">
        <v>37</v>
      </c>
      <c r="AX119" s="11" t="s">
        <v>74</v>
      </c>
      <c r="AY119" s="200" t="s">
        <v>124</v>
      </c>
    </row>
    <row r="120" spans="2:65" s="13" customFormat="1" ht="13.5">
      <c r="B120" s="211"/>
      <c r="D120" s="192" t="s">
        <v>135</v>
      </c>
      <c r="E120" s="212" t="s">
        <v>5</v>
      </c>
      <c r="F120" s="213" t="s">
        <v>153</v>
      </c>
      <c r="H120" s="214">
        <v>34.08</v>
      </c>
      <c r="I120" s="215"/>
      <c r="L120" s="211"/>
      <c r="M120" s="216"/>
      <c r="N120" s="217"/>
      <c r="O120" s="217"/>
      <c r="P120" s="217"/>
      <c r="Q120" s="217"/>
      <c r="R120" s="217"/>
      <c r="S120" s="217"/>
      <c r="T120" s="218"/>
      <c r="AT120" s="219" t="s">
        <v>135</v>
      </c>
      <c r="AU120" s="219" t="s">
        <v>83</v>
      </c>
      <c r="AV120" s="13" t="s">
        <v>131</v>
      </c>
      <c r="AW120" s="13" t="s">
        <v>37</v>
      </c>
      <c r="AX120" s="13" t="s">
        <v>24</v>
      </c>
      <c r="AY120" s="219" t="s">
        <v>124</v>
      </c>
    </row>
    <row r="121" spans="2:65" s="1" customFormat="1" ht="22.5" customHeight="1">
      <c r="B121" s="174"/>
      <c r="C121" s="229" t="s">
        <v>202</v>
      </c>
      <c r="D121" s="229" t="s">
        <v>251</v>
      </c>
      <c r="E121" s="230" t="s">
        <v>252</v>
      </c>
      <c r="F121" s="231" t="s">
        <v>253</v>
      </c>
      <c r="G121" s="232" t="s">
        <v>227</v>
      </c>
      <c r="H121" s="233">
        <v>61.344000000000001</v>
      </c>
      <c r="I121" s="234"/>
      <c r="J121" s="235">
        <f>ROUND(I121*H121,2)</f>
        <v>0</v>
      </c>
      <c r="K121" s="231" t="s">
        <v>130</v>
      </c>
      <c r="L121" s="236"/>
      <c r="M121" s="237" t="s">
        <v>5</v>
      </c>
      <c r="N121" s="238" t="s">
        <v>45</v>
      </c>
      <c r="O121" s="42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AR121" s="24" t="s">
        <v>190</v>
      </c>
      <c r="AT121" s="24" t="s">
        <v>251</v>
      </c>
      <c r="AU121" s="24" t="s">
        <v>83</v>
      </c>
      <c r="AY121" s="24" t="s">
        <v>124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24" t="s">
        <v>24</v>
      </c>
      <c r="BK121" s="186">
        <f>ROUND(I121*H121,2)</f>
        <v>0</v>
      </c>
      <c r="BL121" s="24" t="s">
        <v>131</v>
      </c>
      <c r="BM121" s="24" t="s">
        <v>254</v>
      </c>
    </row>
    <row r="122" spans="2:65" s="1" customFormat="1" ht="13.5">
      <c r="B122" s="41"/>
      <c r="D122" s="187" t="s">
        <v>133</v>
      </c>
      <c r="F122" s="188" t="s">
        <v>253</v>
      </c>
      <c r="I122" s="189"/>
      <c r="L122" s="41"/>
      <c r="M122" s="190"/>
      <c r="N122" s="42"/>
      <c r="O122" s="42"/>
      <c r="P122" s="42"/>
      <c r="Q122" s="42"/>
      <c r="R122" s="42"/>
      <c r="S122" s="42"/>
      <c r="T122" s="70"/>
      <c r="AT122" s="24" t="s">
        <v>133</v>
      </c>
      <c r="AU122" s="24" t="s">
        <v>83</v>
      </c>
    </row>
    <row r="123" spans="2:65" s="11" customFormat="1" ht="13.5">
      <c r="B123" s="191"/>
      <c r="D123" s="187" t="s">
        <v>135</v>
      </c>
      <c r="E123" s="200" t="s">
        <v>5</v>
      </c>
      <c r="F123" s="209" t="s">
        <v>589</v>
      </c>
      <c r="H123" s="210">
        <v>61.344000000000001</v>
      </c>
      <c r="I123" s="196"/>
      <c r="L123" s="191"/>
      <c r="M123" s="197"/>
      <c r="N123" s="198"/>
      <c r="O123" s="198"/>
      <c r="P123" s="198"/>
      <c r="Q123" s="198"/>
      <c r="R123" s="198"/>
      <c r="S123" s="198"/>
      <c r="T123" s="199"/>
      <c r="AT123" s="200" t="s">
        <v>135</v>
      </c>
      <c r="AU123" s="200" t="s">
        <v>83</v>
      </c>
      <c r="AV123" s="11" t="s">
        <v>83</v>
      </c>
      <c r="AW123" s="11" t="s">
        <v>37</v>
      </c>
      <c r="AX123" s="11" t="s">
        <v>24</v>
      </c>
      <c r="AY123" s="200" t="s">
        <v>124</v>
      </c>
    </row>
    <row r="124" spans="2:65" s="10" customFormat="1" ht="29.85" customHeight="1">
      <c r="B124" s="160"/>
      <c r="D124" s="171" t="s">
        <v>73</v>
      </c>
      <c r="E124" s="172" t="s">
        <v>131</v>
      </c>
      <c r="F124" s="172" t="s">
        <v>273</v>
      </c>
      <c r="I124" s="163"/>
      <c r="J124" s="173">
        <f>BK124</f>
        <v>0</v>
      </c>
      <c r="L124" s="160"/>
      <c r="M124" s="165"/>
      <c r="N124" s="166"/>
      <c r="O124" s="166"/>
      <c r="P124" s="167">
        <f>SUM(P125:P128)</f>
        <v>0</v>
      </c>
      <c r="Q124" s="166"/>
      <c r="R124" s="167">
        <f>SUM(R125:R128)</f>
        <v>16.1093604</v>
      </c>
      <c r="S124" s="166"/>
      <c r="T124" s="168">
        <f>SUM(T125:T128)</f>
        <v>0</v>
      </c>
      <c r="AR124" s="161" t="s">
        <v>24</v>
      </c>
      <c r="AT124" s="169" t="s">
        <v>73</v>
      </c>
      <c r="AU124" s="169" t="s">
        <v>24</v>
      </c>
      <c r="AY124" s="161" t="s">
        <v>124</v>
      </c>
      <c r="BK124" s="170">
        <f>SUM(BK125:BK128)</f>
        <v>0</v>
      </c>
    </row>
    <row r="125" spans="2:65" s="1" customFormat="1" ht="22.5" customHeight="1">
      <c r="B125" s="174"/>
      <c r="C125" s="175" t="s">
        <v>211</v>
      </c>
      <c r="D125" s="175" t="s">
        <v>126</v>
      </c>
      <c r="E125" s="176" t="s">
        <v>275</v>
      </c>
      <c r="F125" s="177" t="s">
        <v>276</v>
      </c>
      <c r="G125" s="178" t="s">
        <v>129</v>
      </c>
      <c r="H125" s="179">
        <v>8.52</v>
      </c>
      <c r="I125" s="180"/>
      <c r="J125" s="181">
        <f>ROUND(I125*H125,2)</f>
        <v>0</v>
      </c>
      <c r="K125" s="177" t="s">
        <v>130</v>
      </c>
      <c r="L125" s="41"/>
      <c r="M125" s="182" t="s">
        <v>5</v>
      </c>
      <c r="N125" s="183" t="s">
        <v>45</v>
      </c>
      <c r="O125" s="42"/>
      <c r="P125" s="184">
        <f>O125*H125</f>
        <v>0</v>
      </c>
      <c r="Q125" s="184">
        <v>1.8907700000000001</v>
      </c>
      <c r="R125" s="184">
        <f>Q125*H125</f>
        <v>16.1093604</v>
      </c>
      <c r="S125" s="184">
        <v>0</v>
      </c>
      <c r="T125" s="185">
        <f>S125*H125</f>
        <v>0</v>
      </c>
      <c r="AR125" s="24" t="s">
        <v>131</v>
      </c>
      <c r="AT125" s="24" t="s">
        <v>126</v>
      </c>
      <c r="AU125" s="24" t="s">
        <v>83</v>
      </c>
      <c r="AY125" s="24" t="s">
        <v>124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4" t="s">
        <v>24</v>
      </c>
      <c r="BK125" s="186">
        <f>ROUND(I125*H125,2)</f>
        <v>0</v>
      </c>
      <c r="BL125" s="24" t="s">
        <v>131</v>
      </c>
      <c r="BM125" s="24" t="s">
        <v>277</v>
      </c>
    </row>
    <row r="126" spans="2:65" s="1" customFormat="1" ht="13.5">
      <c r="B126" s="41"/>
      <c r="D126" s="187" t="s">
        <v>133</v>
      </c>
      <c r="F126" s="188" t="s">
        <v>278</v>
      </c>
      <c r="I126" s="189"/>
      <c r="L126" s="41"/>
      <c r="M126" s="190"/>
      <c r="N126" s="42"/>
      <c r="O126" s="42"/>
      <c r="P126" s="42"/>
      <c r="Q126" s="42"/>
      <c r="R126" s="42"/>
      <c r="S126" s="42"/>
      <c r="T126" s="70"/>
      <c r="AT126" s="24" t="s">
        <v>133</v>
      </c>
      <c r="AU126" s="24" t="s">
        <v>83</v>
      </c>
    </row>
    <row r="127" spans="2:65" s="11" customFormat="1" ht="13.5">
      <c r="B127" s="191"/>
      <c r="D127" s="187" t="s">
        <v>135</v>
      </c>
      <c r="E127" s="200" t="s">
        <v>5</v>
      </c>
      <c r="F127" s="209" t="s">
        <v>590</v>
      </c>
      <c r="H127" s="210">
        <v>8.52</v>
      </c>
      <c r="I127" s="196"/>
      <c r="L127" s="191"/>
      <c r="M127" s="197"/>
      <c r="N127" s="198"/>
      <c r="O127" s="198"/>
      <c r="P127" s="198"/>
      <c r="Q127" s="198"/>
      <c r="R127" s="198"/>
      <c r="S127" s="198"/>
      <c r="T127" s="199"/>
      <c r="AT127" s="200" t="s">
        <v>135</v>
      </c>
      <c r="AU127" s="200" t="s">
        <v>83</v>
      </c>
      <c r="AV127" s="11" t="s">
        <v>83</v>
      </c>
      <c r="AW127" s="11" t="s">
        <v>37</v>
      </c>
      <c r="AX127" s="11" t="s">
        <v>74</v>
      </c>
      <c r="AY127" s="200" t="s">
        <v>124</v>
      </c>
    </row>
    <row r="128" spans="2:65" s="13" customFormat="1" ht="13.5">
      <c r="B128" s="211"/>
      <c r="D128" s="187" t="s">
        <v>135</v>
      </c>
      <c r="E128" s="239" t="s">
        <v>5</v>
      </c>
      <c r="F128" s="240" t="s">
        <v>153</v>
      </c>
      <c r="H128" s="241">
        <v>8.52</v>
      </c>
      <c r="I128" s="215"/>
      <c r="L128" s="211"/>
      <c r="M128" s="216"/>
      <c r="N128" s="217"/>
      <c r="O128" s="217"/>
      <c r="P128" s="217"/>
      <c r="Q128" s="217"/>
      <c r="R128" s="217"/>
      <c r="S128" s="217"/>
      <c r="T128" s="218"/>
      <c r="AT128" s="219" t="s">
        <v>135</v>
      </c>
      <c r="AU128" s="219" t="s">
        <v>83</v>
      </c>
      <c r="AV128" s="13" t="s">
        <v>131</v>
      </c>
      <c r="AW128" s="13" t="s">
        <v>37</v>
      </c>
      <c r="AX128" s="13" t="s">
        <v>24</v>
      </c>
      <c r="AY128" s="219" t="s">
        <v>124</v>
      </c>
    </row>
    <row r="129" spans="2:65" s="10" customFormat="1" ht="29.85" customHeight="1">
      <c r="B129" s="160"/>
      <c r="D129" s="171" t="s">
        <v>73</v>
      </c>
      <c r="E129" s="172" t="s">
        <v>591</v>
      </c>
      <c r="F129" s="172" t="s">
        <v>592</v>
      </c>
      <c r="I129" s="163"/>
      <c r="J129" s="173">
        <f>BK129</f>
        <v>0</v>
      </c>
      <c r="L129" s="160"/>
      <c r="M129" s="165"/>
      <c r="N129" s="166"/>
      <c r="O129" s="166"/>
      <c r="P129" s="167">
        <f>SUM(P130:P138)</f>
        <v>0</v>
      </c>
      <c r="Q129" s="166"/>
      <c r="R129" s="167">
        <f>SUM(R130:R138)</f>
        <v>0</v>
      </c>
      <c r="S129" s="166"/>
      <c r="T129" s="168">
        <f>SUM(T130:T138)</f>
        <v>0</v>
      </c>
      <c r="AR129" s="161" t="s">
        <v>24</v>
      </c>
      <c r="AT129" s="169" t="s">
        <v>73</v>
      </c>
      <c r="AU129" s="169" t="s">
        <v>24</v>
      </c>
      <c r="AY129" s="161" t="s">
        <v>124</v>
      </c>
      <c r="BK129" s="170">
        <f>SUM(BK130:BK138)</f>
        <v>0</v>
      </c>
    </row>
    <row r="130" spans="2:65" s="1" customFormat="1" ht="22.5" customHeight="1">
      <c r="B130" s="174"/>
      <c r="C130" s="175" t="s">
        <v>218</v>
      </c>
      <c r="D130" s="175" t="s">
        <v>126</v>
      </c>
      <c r="E130" s="176" t="s">
        <v>593</v>
      </c>
      <c r="F130" s="177" t="s">
        <v>594</v>
      </c>
      <c r="G130" s="178" t="s">
        <v>227</v>
      </c>
      <c r="H130" s="179">
        <v>7.2009999999999996</v>
      </c>
      <c r="I130" s="180"/>
      <c r="J130" s="181">
        <f>ROUND(I130*H130,2)</f>
        <v>0</v>
      </c>
      <c r="K130" s="177" t="s">
        <v>130</v>
      </c>
      <c r="L130" s="41"/>
      <c r="M130" s="182" t="s">
        <v>5</v>
      </c>
      <c r="N130" s="183" t="s">
        <v>45</v>
      </c>
      <c r="O130" s="42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AR130" s="24" t="s">
        <v>131</v>
      </c>
      <c r="AT130" s="24" t="s">
        <v>126</v>
      </c>
      <c r="AU130" s="24" t="s">
        <v>83</v>
      </c>
      <c r="AY130" s="24" t="s">
        <v>124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24" t="s">
        <v>24</v>
      </c>
      <c r="BK130" s="186">
        <f>ROUND(I130*H130,2)</f>
        <v>0</v>
      </c>
      <c r="BL130" s="24" t="s">
        <v>131</v>
      </c>
      <c r="BM130" s="24" t="s">
        <v>595</v>
      </c>
    </row>
    <row r="131" spans="2:65" s="1" customFormat="1" ht="27">
      <c r="B131" s="41"/>
      <c r="D131" s="192" t="s">
        <v>133</v>
      </c>
      <c r="F131" s="220" t="s">
        <v>596</v>
      </c>
      <c r="I131" s="189"/>
      <c r="L131" s="41"/>
      <c r="M131" s="190"/>
      <c r="N131" s="42"/>
      <c r="O131" s="42"/>
      <c r="P131" s="42"/>
      <c r="Q131" s="42"/>
      <c r="R131" s="42"/>
      <c r="S131" s="42"/>
      <c r="T131" s="70"/>
      <c r="AT131" s="24" t="s">
        <v>133</v>
      </c>
      <c r="AU131" s="24" t="s">
        <v>83</v>
      </c>
    </row>
    <row r="132" spans="2:65" s="1" customFormat="1" ht="31.5" customHeight="1">
      <c r="B132" s="174"/>
      <c r="C132" s="175" t="s">
        <v>224</v>
      </c>
      <c r="D132" s="175" t="s">
        <v>126</v>
      </c>
      <c r="E132" s="176" t="s">
        <v>597</v>
      </c>
      <c r="F132" s="177" t="s">
        <v>598</v>
      </c>
      <c r="G132" s="178" t="s">
        <v>227</v>
      </c>
      <c r="H132" s="179">
        <v>7.2009999999999996</v>
      </c>
      <c r="I132" s="180"/>
      <c r="J132" s="181">
        <f>ROUND(I132*H132,2)</f>
        <v>0</v>
      </c>
      <c r="K132" s="177" t="s">
        <v>130</v>
      </c>
      <c r="L132" s="41"/>
      <c r="M132" s="182" t="s">
        <v>5</v>
      </c>
      <c r="N132" s="183" t="s">
        <v>45</v>
      </c>
      <c r="O132" s="42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AR132" s="24" t="s">
        <v>131</v>
      </c>
      <c r="AT132" s="24" t="s">
        <v>126</v>
      </c>
      <c r="AU132" s="24" t="s">
        <v>83</v>
      </c>
      <c r="AY132" s="24" t="s">
        <v>124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24" t="s">
        <v>24</v>
      </c>
      <c r="BK132" s="186">
        <f>ROUND(I132*H132,2)</f>
        <v>0</v>
      </c>
      <c r="BL132" s="24" t="s">
        <v>131</v>
      </c>
      <c r="BM132" s="24" t="s">
        <v>599</v>
      </c>
    </row>
    <row r="133" spans="2:65" s="1" customFormat="1" ht="27">
      <c r="B133" s="41"/>
      <c r="D133" s="192" t="s">
        <v>133</v>
      </c>
      <c r="F133" s="220" t="s">
        <v>600</v>
      </c>
      <c r="I133" s="189"/>
      <c r="L133" s="41"/>
      <c r="M133" s="190"/>
      <c r="N133" s="42"/>
      <c r="O133" s="42"/>
      <c r="P133" s="42"/>
      <c r="Q133" s="42"/>
      <c r="R133" s="42"/>
      <c r="S133" s="42"/>
      <c r="T133" s="70"/>
      <c r="AT133" s="24" t="s">
        <v>133</v>
      </c>
      <c r="AU133" s="24" t="s">
        <v>83</v>
      </c>
    </row>
    <row r="134" spans="2:65" s="1" customFormat="1" ht="22.5" customHeight="1">
      <c r="B134" s="174"/>
      <c r="C134" s="175" t="s">
        <v>231</v>
      </c>
      <c r="D134" s="175" t="s">
        <v>126</v>
      </c>
      <c r="E134" s="176" t="s">
        <v>601</v>
      </c>
      <c r="F134" s="177" t="s">
        <v>602</v>
      </c>
      <c r="G134" s="178" t="s">
        <v>227</v>
      </c>
      <c r="H134" s="179">
        <v>100.81399999999999</v>
      </c>
      <c r="I134" s="180"/>
      <c r="J134" s="181">
        <f>ROUND(I134*H134,2)</f>
        <v>0</v>
      </c>
      <c r="K134" s="177" t="s">
        <v>130</v>
      </c>
      <c r="L134" s="41"/>
      <c r="M134" s="182" t="s">
        <v>5</v>
      </c>
      <c r="N134" s="183" t="s">
        <v>45</v>
      </c>
      <c r="O134" s="42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AR134" s="24" t="s">
        <v>131</v>
      </c>
      <c r="AT134" s="24" t="s">
        <v>126</v>
      </c>
      <c r="AU134" s="24" t="s">
        <v>83</v>
      </c>
      <c r="AY134" s="24" t="s">
        <v>124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24" t="s">
        <v>24</v>
      </c>
      <c r="BK134" s="186">
        <f>ROUND(I134*H134,2)</f>
        <v>0</v>
      </c>
      <c r="BL134" s="24" t="s">
        <v>131</v>
      </c>
      <c r="BM134" s="24" t="s">
        <v>603</v>
      </c>
    </row>
    <row r="135" spans="2:65" s="1" customFormat="1" ht="27">
      <c r="B135" s="41"/>
      <c r="D135" s="187" t="s">
        <v>133</v>
      </c>
      <c r="F135" s="188" t="s">
        <v>604</v>
      </c>
      <c r="I135" s="189"/>
      <c r="L135" s="41"/>
      <c r="M135" s="190"/>
      <c r="N135" s="42"/>
      <c r="O135" s="42"/>
      <c r="P135" s="42"/>
      <c r="Q135" s="42"/>
      <c r="R135" s="42"/>
      <c r="S135" s="42"/>
      <c r="T135" s="70"/>
      <c r="AT135" s="24" t="s">
        <v>133</v>
      </c>
      <c r="AU135" s="24" t="s">
        <v>83</v>
      </c>
    </row>
    <row r="136" spans="2:65" s="11" customFormat="1" ht="13.5">
      <c r="B136" s="191"/>
      <c r="D136" s="192" t="s">
        <v>135</v>
      </c>
      <c r="F136" s="194" t="s">
        <v>605</v>
      </c>
      <c r="H136" s="195">
        <v>100.81399999999999</v>
      </c>
      <c r="I136" s="196"/>
      <c r="L136" s="191"/>
      <c r="M136" s="197"/>
      <c r="N136" s="198"/>
      <c r="O136" s="198"/>
      <c r="P136" s="198"/>
      <c r="Q136" s="198"/>
      <c r="R136" s="198"/>
      <c r="S136" s="198"/>
      <c r="T136" s="199"/>
      <c r="AT136" s="200" t="s">
        <v>135</v>
      </c>
      <c r="AU136" s="200" t="s">
        <v>83</v>
      </c>
      <c r="AV136" s="11" t="s">
        <v>83</v>
      </c>
      <c r="AW136" s="11" t="s">
        <v>6</v>
      </c>
      <c r="AX136" s="11" t="s">
        <v>24</v>
      </c>
      <c r="AY136" s="200" t="s">
        <v>124</v>
      </c>
    </row>
    <row r="137" spans="2:65" s="1" customFormat="1" ht="22.5" customHeight="1">
      <c r="B137" s="174"/>
      <c r="C137" s="175" t="s">
        <v>241</v>
      </c>
      <c r="D137" s="175" t="s">
        <v>126</v>
      </c>
      <c r="E137" s="176" t="s">
        <v>606</v>
      </c>
      <c r="F137" s="177" t="s">
        <v>607</v>
      </c>
      <c r="G137" s="178" t="s">
        <v>227</v>
      </c>
      <c r="H137" s="179">
        <v>7.2009999999999996</v>
      </c>
      <c r="I137" s="180"/>
      <c r="J137" s="181">
        <f>ROUND(I137*H137,2)</f>
        <v>0</v>
      </c>
      <c r="K137" s="177" t="s">
        <v>130</v>
      </c>
      <c r="L137" s="41"/>
      <c r="M137" s="182" t="s">
        <v>5</v>
      </c>
      <c r="N137" s="183" t="s">
        <v>45</v>
      </c>
      <c r="O137" s="42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AR137" s="24" t="s">
        <v>131</v>
      </c>
      <c r="AT137" s="24" t="s">
        <v>126</v>
      </c>
      <c r="AU137" s="24" t="s">
        <v>83</v>
      </c>
      <c r="AY137" s="24" t="s">
        <v>124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24" t="s">
        <v>24</v>
      </c>
      <c r="BK137" s="186">
        <f>ROUND(I137*H137,2)</f>
        <v>0</v>
      </c>
      <c r="BL137" s="24" t="s">
        <v>131</v>
      </c>
      <c r="BM137" s="24" t="s">
        <v>608</v>
      </c>
    </row>
    <row r="138" spans="2:65" s="1" customFormat="1" ht="13.5">
      <c r="B138" s="41"/>
      <c r="D138" s="187" t="s">
        <v>133</v>
      </c>
      <c r="F138" s="188" t="s">
        <v>609</v>
      </c>
      <c r="I138" s="189"/>
      <c r="L138" s="41"/>
      <c r="M138" s="190"/>
      <c r="N138" s="42"/>
      <c r="O138" s="42"/>
      <c r="P138" s="42"/>
      <c r="Q138" s="42"/>
      <c r="R138" s="42"/>
      <c r="S138" s="42"/>
      <c r="T138" s="70"/>
      <c r="AT138" s="24" t="s">
        <v>133</v>
      </c>
      <c r="AU138" s="24" t="s">
        <v>83</v>
      </c>
    </row>
    <row r="139" spans="2:65" s="10" customFormat="1" ht="29.85" customHeight="1">
      <c r="B139" s="160"/>
      <c r="D139" s="171" t="s">
        <v>73</v>
      </c>
      <c r="E139" s="172" t="s">
        <v>610</v>
      </c>
      <c r="F139" s="172" t="s">
        <v>455</v>
      </c>
      <c r="I139" s="163"/>
      <c r="J139" s="173">
        <f>BK139</f>
        <v>0</v>
      </c>
      <c r="L139" s="160"/>
      <c r="M139" s="165"/>
      <c r="N139" s="166"/>
      <c r="O139" s="166"/>
      <c r="P139" s="167">
        <f>SUM(P140:P141)</f>
        <v>0</v>
      </c>
      <c r="Q139" s="166"/>
      <c r="R139" s="167">
        <f>SUM(R140:R141)</f>
        <v>0</v>
      </c>
      <c r="S139" s="166"/>
      <c r="T139" s="168">
        <f>SUM(T140:T141)</f>
        <v>0</v>
      </c>
      <c r="AR139" s="161" t="s">
        <v>24</v>
      </c>
      <c r="AT139" s="169" t="s">
        <v>73</v>
      </c>
      <c r="AU139" s="169" t="s">
        <v>24</v>
      </c>
      <c r="AY139" s="161" t="s">
        <v>124</v>
      </c>
      <c r="BK139" s="170">
        <f>SUM(BK140:BK141)</f>
        <v>0</v>
      </c>
    </row>
    <row r="140" spans="2:65" s="1" customFormat="1" ht="22.5" customHeight="1">
      <c r="B140" s="174"/>
      <c r="C140" s="175" t="s">
        <v>11</v>
      </c>
      <c r="D140" s="175" t="s">
        <v>126</v>
      </c>
      <c r="E140" s="176" t="s">
        <v>457</v>
      </c>
      <c r="F140" s="177" t="s">
        <v>458</v>
      </c>
      <c r="G140" s="178" t="s">
        <v>227</v>
      </c>
      <c r="H140" s="179">
        <v>16.109000000000002</v>
      </c>
      <c r="I140" s="180"/>
      <c r="J140" s="181">
        <f>ROUND(I140*H140,2)</f>
        <v>0</v>
      </c>
      <c r="K140" s="177" t="s">
        <v>130</v>
      </c>
      <c r="L140" s="41"/>
      <c r="M140" s="182" t="s">
        <v>5</v>
      </c>
      <c r="N140" s="183" t="s">
        <v>45</v>
      </c>
      <c r="O140" s="42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AR140" s="24" t="s">
        <v>131</v>
      </c>
      <c r="AT140" s="24" t="s">
        <v>126</v>
      </c>
      <c r="AU140" s="24" t="s">
        <v>83</v>
      </c>
      <c r="AY140" s="24" t="s">
        <v>124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24" t="s">
        <v>24</v>
      </c>
      <c r="BK140" s="186">
        <f>ROUND(I140*H140,2)</f>
        <v>0</v>
      </c>
      <c r="BL140" s="24" t="s">
        <v>131</v>
      </c>
      <c r="BM140" s="24" t="s">
        <v>459</v>
      </c>
    </row>
    <row r="141" spans="2:65" s="1" customFormat="1" ht="27">
      <c r="B141" s="41"/>
      <c r="D141" s="187" t="s">
        <v>133</v>
      </c>
      <c r="F141" s="188" t="s">
        <v>460</v>
      </c>
      <c r="I141" s="189"/>
      <c r="L141" s="41"/>
      <c r="M141" s="190"/>
      <c r="N141" s="42"/>
      <c r="O141" s="42"/>
      <c r="P141" s="42"/>
      <c r="Q141" s="42"/>
      <c r="R141" s="42"/>
      <c r="S141" s="42"/>
      <c r="T141" s="70"/>
      <c r="AT141" s="24" t="s">
        <v>133</v>
      </c>
      <c r="AU141" s="24" t="s">
        <v>83</v>
      </c>
    </row>
    <row r="142" spans="2:65" s="10" customFormat="1" ht="37.35" customHeight="1">
      <c r="B142" s="160"/>
      <c r="D142" s="161" t="s">
        <v>73</v>
      </c>
      <c r="E142" s="162" t="s">
        <v>611</v>
      </c>
      <c r="F142" s="162" t="s">
        <v>612</v>
      </c>
      <c r="I142" s="163"/>
      <c r="J142" s="164">
        <f>BK142</f>
        <v>0</v>
      </c>
      <c r="L142" s="160"/>
      <c r="M142" s="165"/>
      <c r="N142" s="166"/>
      <c r="O142" s="166"/>
      <c r="P142" s="167">
        <f>P143+P173+P424+P442</f>
        <v>0</v>
      </c>
      <c r="Q142" s="166"/>
      <c r="R142" s="167">
        <f>R143+R173+R424+R442</f>
        <v>3.1931231000000007</v>
      </c>
      <c r="S142" s="166"/>
      <c r="T142" s="168">
        <f>T143+T173+T424+T442</f>
        <v>7.2009299999999996</v>
      </c>
      <c r="AR142" s="161" t="s">
        <v>83</v>
      </c>
      <c r="AT142" s="169" t="s">
        <v>73</v>
      </c>
      <c r="AU142" s="169" t="s">
        <v>74</v>
      </c>
      <c r="AY142" s="161" t="s">
        <v>124</v>
      </c>
      <c r="BK142" s="170">
        <f>BK143+BK173+BK424+BK442</f>
        <v>0</v>
      </c>
    </row>
    <row r="143" spans="2:65" s="10" customFormat="1" ht="19.899999999999999" customHeight="1">
      <c r="B143" s="160"/>
      <c r="D143" s="171" t="s">
        <v>73</v>
      </c>
      <c r="E143" s="172" t="s">
        <v>613</v>
      </c>
      <c r="F143" s="172" t="s">
        <v>614</v>
      </c>
      <c r="I143" s="163"/>
      <c r="J143" s="173">
        <f>BK143</f>
        <v>0</v>
      </c>
      <c r="L143" s="160"/>
      <c r="M143" s="165"/>
      <c r="N143" s="166"/>
      <c r="O143" s="166"/>
      <c r="P143" s="167">
        <f>SUM(P144:P172)</f>
        <v>0</v>
      </c>
      <c r="Q143" s="166"/>
      <c r="R143" s="167">
        <f>SUM(R144:R172)</f>
        <v>9.0123100000000012E-2</v>
      </c>
      <c r="S143" s="166"/>
      <c r="T143" s="168">
        <f>SUM(T144:T172)</f>
        <v>0</v>
      </c>
      <c r="AR143" s="161" t="s">
        <v>83</v>
      </c>
      <c r="AT143" s="169" t="s">
        <v>73</v>
      </c>
      <c r="AU143" s="169" t="s">
        <v>24</v>
      </c>
      <c r="AY143" s="161" t="s">
        <v>124</v>
      </c>
      <c r="BK143" s="170">
        <f>SUM(BK144:BK172)</f>
        <v>0</v>
      </c>
    </row>
    <row r="144" spans="2:65" s="1" customFormat="1" ht="22.5" customHeight="1">
      <c r="B144" s="174"/>
      <c r="C144" s="175" t="s">
        <v>256</v>
      </c>
      <c r="D144" s="175" t="s">
        <v>126</v>
      </c>
      <c r="E144" s="176" t="s">
        <v>615</v>
      </c>
      <c r="F144" s="177" t="s">
        <v>616</v>
      </c>
      <c r="G144" s="178" t="s">
        <v>157</v>
      </c>
      <c r="H144" s="179">
        <v>238.16900000000001</v>
      </c>
      <c r="I144" s="180"/>
      <c r="J144" s="181">
        <f>ROUND(I144*H144,2)</f>
        <v>0</v>
      </c>
      <c r="K144" s="177" t="s">
        <v>130</v>
      </c>
      <c r="L144" s="41"/>
      <c r="M144" s="182" t="s">
        <v>5</v>
      </c>
      <c r="N144" s="183" t="s">
        <v>45</v>
      </c>
      <c r="O144" s="42"/>
      <c r="P144" s="184">
        <f>O144*H144</f>
        <v>0</v>
      </c>
      <c r="Q144" s="184">
        <v>2.2000000000000001E-4</v>
      </c>
      <c r="R144" s="184">
        <f>Q144*H144</f>
        <v>5.2397180000000002E-2</v>
      </c>
      <c r="S144" s="184">
        <v>0</v>
      </c>
      <c r="T144" s="185">
        <f>S144*H144</f>
        <v>0</v>
      </c>
      <c r="AR144" s="24" t="s">
        <v>256</v>
      </c>
      <c r="AT144" s="24" t="s">
        <v>126</v>
      </c>
      <c r="AU144" s="24" t="s">
        <v>83</v>
      </c>
      <c r="AY144" s="24" t="s">
        <v>124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24" t="s">
        <v>24</v>
      </c>
      <c r="BK144" s="186">
        <f>ROUND(I144*H144,2)</f>
        <v>0</v>
      </c>
      <c r="BL144" s="24" t="s">
        <v>256</v>
      </c>
      <c r="BM144" s="24" t="s">
        <v>617</v>
      </c>
    </row>
    <row r="145" spans="2:51" s="1" customFormat="1" ht="27">
      <c r="B145" s="41"/>
      <c r="D145" s="187" t="s">
        <v>133</v>
      </c>
      <c r="F145" s="188" t="s">
        <v>618</v>
      </c>
      <c r="I145" s="189"/>
      <c r="L145" s="41"/>
      <c r="M145" s="190"/>
      <c r="N145" s="42"/>
      <c r="O145" s="42"/>
      <c r="P145" s="42"/>
      <c r="Q145" s="42"/>
      <c r="R145" s="42"/>
      <c r="S145" s="42"/>
      <c r="T145" s="70"/>
      <c r="AT145" s="24" t="s">
        <v>133</v>
      </c>
      <c r="AU145" s="24" t="s">
        <v>83</v>
      </c>
    </row>
    <row r="146" spans="2:51" s="12" customFormat="1" ht="13.5">
      <c r="B146" s="201"/>
      <c r="D146" s="187" t="s">
        <v>135</v>
      </c>
      <c r="E146" s="202" t="s">
        <v>5</v>
      </c>
      <c r="F146" s="203" t="s">
        <v>619</v>
      </c>
      <c r="H146" s="204" t="s">
        <v>5</v>
      </c>
      <c r="I146" s="205"/>
      <c r="L146" s="201"/>
      <c r="M146" s="206"/>
      <c r="N146" s="207"/>
      <c r="O146" s="207"/>
      <c r="P146" s="207"/>
      <c r="Q146" s="207"/>
      <c r="R146" s="207"/>
      <c r="S146" s="207"/>
      <c r="T146" s="208"/>
      <c r="AT146" s="204" t="s">
        <v>135</v>
      </c>
      <c r="AU146" s="204" t="s">
        <v>83</v>
      </c>
      <c r="AV146" s="12" t="s">
        <v>24</v>
      </c>
      <c r="AW146" s="12" t="s">
        <v>37</v>
      </c>
      <c r="AX146" s="12" t="s">
        <v>74</v>
      </c>
      <c r="AY146" s="204" t="s">
        <v>124</v>
      </c>
    </row>
    <row r="147" spans="2:51" s="11" customFormat="1" ht="13.5">
      <c r="B147" s="191"/>
      <c r="D147" s="187" t="s">
        <v>135</v>
      </c>
      <c r="E147" s="200" t="s">
        <v>5</v>
      </c>
      <c r="F147" s="209" t="s">
        <v>620</v>
      </c>
      <c r="H147" s="210">
        <v>10.205</v>
      </c>
      <c r="I147" s="196"/>
      <c r="L147" s="191"/>
      <c r="M147" s="197"/>
      <c r="N147" s="198"/>
      <c r="O147" s="198"/>
      <c r="P147" s="198"/>
      <c r="Q147" s="198"/>
      <c r="R147" s="198"/>
      <c r="S147" s="198"/>
      <c r="T147" s="199"/>
      <c r="AT147" s="200" t="s">
        <v>135</v>
      </c>
      <c r="AU147" s="200" t="s">
        <v>83</v>
      </c>
      <c r="AV147" s="11" t="s">
        <v>83</v>
      </c>
      <c r="AW147" s="11" t="s">
        <v>37</v>
      </c>
      <c r="AX147" s="11" t="s">
        <v>74</v>
      </c>
      <c r="AY147" s="200" t="s">
        <v>124</v>
      </c>
    </row>
    <row r="148" spans="2:51" s="11" customFormat="1" ht="13.5">
      <c r="B148" s="191"/>
      <c r="D148" s="187" t="s">
        <v>135</v>
      </c>
      <c r="E148" s="200" t="s">
        <v>5</v>
      </c>
      <c r="F148" s="209" t="s">
        <v>621</v>
      </c>
      <c r="H148" s="210">
        <v>34.853999999999999</v>
      </c>
      <c r="I148" s="196"/>
      <c r="L148" s="191"/>
      <c r="M148" s="197"/>
      <c r="N148" s="198"/>
      <c r="O148" s="198"/>
      <c r="P148" s="198"/>
      <c r="Q148" s="198"/>
      <c r="R148" s="198"/>
      <c r="S148" s="198"/>
      <c r="T148" s="199"/>
      <c r="AT148" s="200" t="s">
        <v>135</v>
      </c>
      <c r="AU148" s="200" t="s">
        <v>83</v>
      </c>
      <c r="AV148" s="11" t="s">
        <v>83</v>
      </c>
      <c r="AW148" s="11" t="s">
        <v>37</v>
      </c>
      <c r="AX148" s="11" t="s">
        <v>74</v>
      </c>
      <c r="AY148" s="200" t="s">
        <v>124</v>
      </c>
    </row>
    <row r="149" spans="2:51" s="11" customFormat="1" ht="13.5">
      <c r="B149" s="191"/>
      <c r="D149" s="187" t="s">
        <v>135</v>
      </c>
      <c r="E149" s="200" t="s">
        <v>5</v>
      </c>
      <c r="F149" s="209" t="s">
        <v>622</v>
      </c>
      <c r="H149" s="210">
        <v>32.027999999999999</v>
      </c>
      <c r="I149" s="196"/>
      <c r="L149" s="191"/>
      <c r="M149" s="197"/>
      <c r="N149" s="198"/>
      <c r="O149" s="198"/>
      <c r="P149" s="198"/>
      <c r="Q149" s="198"/>
      <c r="R149" s="198"/>
      <c r="S149" s="198"/>
      <c r="T149" s="199"/>
      <c r="AT149" s="200" t="s">
        <v>135</v>
      </c>
      <c r="AU149" s="200" t="s">
        <v>83</v>
      </c>
      <c r="AV149" s="11" t="s">
        <v>83</v>
      </c>
      <c r="AW149" s="11" t="s">
        <v>37</v>
      </c>
      <c r="AX149" s="11" t="s">
        <v>74</v>
      </c>
      <c r="AY149" s="200" t="s">
        <v>124</v>
      </c>
    </row>
    <row r="150" spans="2:51" s="12" customFormat="1" ht="13.5">
      <c r="B150" s="201"/>
      <c r="D150" s="187" t="s">
        <v>135</v>
      </c>
      <c r="E150" s="202" t="s">
        <v>5</v>
      </c>
      <c r="F150" s="203" t="s">
        <v>623</v>
      </c>
      <c r="H150" s="204" t="s">
        <v>5</v>
      </c>
      <c r="I150" s="205"/>
      <c r="L150" s="201"/>
      <c r="M150" s="206"/>
      <c r="N150" s="207"/>
      <c r="O150" s="207"/>
      <c r="P150" s="207"/>
      <c r="Q150" s="207"/>
      <c r="R150" s="207"/>
      <c r="S150" s="207"/>
      <c r="T150" s="208"/>
      <c r="AT150" s="204" t="s">
        <v>135</v>
      </c>
      <c r="AU150" s="204" t="s">
        <v>83</v>
      </c>
      <c r="AV150" s="12" t="s">
        <v>24</v>
      </c>
      <c r="AW150" s="12" t="s">
        <v>37</v>
      </c>
      <c r="AX150" s="12" t="s">
        <v>74</v>
      </c>
      <c r="AY150" s="204" t="s">
        <v>124</v>
      </c>
    </row>
    <row r="151" spans="2:51" s="11" customFormat="1" ht="13.5">
      <c r="B151" s="191"/>
      <c r="D151" s="187" t="s">
        <v>135</v>
      </c>
      <c r="E151" s="200" t="s">
        <v>5</v>
      </c>
      <c r="F151" s="209" t="s">
        <v>624</v>
      </c>
      <c r="H151" s="210">
        <v>38.936</v>
      </c>
      <c r="I151" s="196"/>
      <c r="L151" s="191"/>
      <c r="M151" s="197"/>
      <c r="N151" s="198"/>
      <c r="O151" s="198"/>
      <c r="P151" s="198"/>
      <c r="Q151" s="198"/>
      <c r="R151" s="198"/>
      <c r="S151" s="198"/>
      <c r="T151" s="199"/>
      <c r="AT151" s="200" t="s">
        <v>135</v>
      </c>
      <c r="AU151" s="200" t="s">
        <v>83</v>
      </c>
      <c r="AV151" s="11" t="s">
        <v>83</v>
      </c>
      <c r="AW151" s="11" t="s">
        <v>37</v>
      </c>
      <c r="AX151" s="11" t="s">
        <v>74</v>
      </c>
      <c r="AY151" s="200" t="s">
        <v>124</v>
      </c>
    </row>
    <row r="152" spans="2:51" s="11" customFormat="1" ht="13.5">
      <c r="B152" s="191"/>
      <c r="D152" s="187" t="s">
        <v>135</v>
      </c>
      <c r="E152" s="200" t="s">
        <v>5</v>
      </c>
      <c r="F152" s="209" t="s">
        <v>625</v>
      </c>
      <c r="H152" s="210">
        <v>44.902000000000001</v>
      </c>
      <c r="I152" s="196"/>
      <c r="L152" s="191"/>
      <c r="M152" s="197"/>
      <c r="N152" s="198"/>
      <c r="O152" s="198"/>
      <c r="P152" s="198"/>
      <c r="Q152" s="198"/>
      <c r="R152" s="198"/>
      <c r="S152" s="198"/>
      <c r="T152" s="199"/>
      <c r="AT152" s="200" t="s">
        <v>135</v>
      </c>
      <c r="AU152" s="200" t="s">
        <v>83</v>
      </c>
      <c r="AV152" s="11" t="s">
        <v>83</v>
      </c>
      <c r="AW152" s="11" t="s">
        <v>37</v>
      </c>
      <c r="AX152" s="11" t="s">
        <v>74</v>
      </c>
      <c r="AY152" s="200" t="s">
        <v>124</v>
      </c>
    </row>
    <row r="153" spans="2:51" s="12" customFormat="1" ht="13.5">
      <c r="B153" s="201"/>
      <c r="D153" s="187" t="s">
        <v>135</v>
      </c>
      <c r="E153" s="202" t="s">
        <v>5</v>
      </c>
      <c r="F153" s="203" t="s">
        <v>626</v>
      </c>
      <c r="H153" s="204" t="s">
        <v>5</v>
      </c>
      <c r="I153" s="205"/>
      <c r="L153" s="201"/>
      <c r="M153" s="206"/>
      <c r="N153" s="207"/>
      <c r="O153" s="207"/>
      <c r="P153" s="207"/>
      <c r="Q153" s="207"/>
      <c r="R153" s="207"/>
      <c r="S153" s="207"/>
      <c r="T153" s="208"/>
      <c r="AT153" s="204" t="s">
        <v>135</v>
      </c>
      <c r="AU153" s="204" t="s">
        <v>83</v>
      </c>
      <c r="AV153" s="12" t="s">
        <v>24</v>
      </c>
      <c r="AW153" s="12" t="s">
        <v>37</v>
      </c>
      <c r="AX153" s="12" t="s">
        <v>74</v>
      </c>
      <c r="AY153" s="204" t="s">
        <v>124</v>
      </c>
    </row>
    <row r="154" spans="2:51" s="11" customFormat="1" ht="13.5">
      <c r="B154" s="191"/>
      <c r="D154" s="187" t="s">
        <v>135</v>
      </c>
      <c r="E154" s="200" t="s">
        <v>5</v>
      </c>
      <c r="F154" s="209" t="s">
        <v>627</v>
      </c>
      <c r="H154" s="210">
        <v>14.13</v>
      </c>
      <c r="I154" s="196"/>
      <c r="L154" s="191"/>
      <c r="M154" s="197"/>
      <c r="N154" s="198"/>
      <c r="O154" s="198"/>
      <c r="P154" s="198"/>
      <c r="Q154" s="198"/>
      <c r="R154" s="198"/>
      <c r="S154" s="198"/>
      <c r="T154" s="199"/>
      <c r="AT154" s="200" t="s">
        <v>135</v>
      </c>
      <c r="AU154" s="200" t="s">
        <v>83</v>
      </c>
      <c r="AV154" s="11" t="s">
        <v>83</v>
      </c>
      <c r="AW154" s="11" t="s">
        <v>37</v>
      </c>
      <c r="AX154" s="11" t="s">
        <v>74</v>
      </c>
      <c r="AY154" s="200" t="s">
        <v>124</v>
      </c>
    </row>
    <row r="155" spans="2:51" s="11" customFormat="1" ht="13.5">
      <c r="B155" s="191"/>
      <c r="D155" s="187" t="s">
        <v>135</v>
      </c>
      <c r="E155" s="200" t="s">
        <v>5</v>
      </c>
      <c r="F155" s="209" t="s">
        <v>628</v>
      </c>
      <c r="H155" s="210">
        <v>18.84</v>
      </c>
      <c r="I155" s="196"/>
      <c r="L155" s="191"/>
      <c r="M155" s="197"/>
      <c r="N155" s="198"/>
      <c r="O155" s="198"/>
      <c r="P155" s="198"/>
      <c r="Q155" s="198"/>
      <c r="R155" s="198"/>
      <c r="S155" s="198"/>
      <c r="T155" s="199"/>
      <c r="AT155" s="200" t="s">
        <v>135</v>
      </c>
      <c r="AU155" s="200" t="s">
        <v>83</v>
      </c>
      <c r="AV155" s="11" t="s">
        <v>83</v>
      </c>
      <c r="AW155" s="11" t="s">
        <v>37</v>
      </c>
      <c r="AX155" s="11" t="s">
        <v>74</v>
      </c>
      <c r="AY155" s="200" t="s">
        <v>124</v>
      </c>
    </row>
    <row r="156" spans="2:51" s="11" customFormat="1" ht="13.5">
      <c r="B156" s="191"/>
      <c r="D156" s="187" t="s">
        <v>135</v>
      </c>
      <c r="E156" s="200" t="s">
        <v>5</v>
      </c>
      <c r="F156" s="209" t="s">
        <v>629</v>
      </c>
      <c r="H156" s="210">
        <v>29.359000000000002</v>
      </c>
      <c r="I156" s="196"/>
      <c r="L156" s="191"/>
      <c r="M156" s="197"/>
      <c r="N156" s="198"/>
      <c r="O156" s="198"/>
      <c r="P156" s="198"/>
      <c r="Q156" s="198"/>
      <c r="R156" s="198"/>
      <c r="S156" s="198"/>
      <c r="T156" s="199"/>
      <c r="AT156" s="200" t="s">
        <v>135</v>
      </c>
      <c r="AU156" s="200" t="s">
        <v>83</v>
      </c>
      <c r="AV156" s="11" t="s">
        <v>83</v>
      </c>
      <c r="AW156" s="11" t="s">
        <v>37</v>
      </c>
      <c r="AX156" s="11" t="s">
        <v>74</v>
      </c>
      <c r="AY156" s="200" t="s">
        <v>124</v>
      </c>
    </row>
    <row r="157" spans="2:51" s="12" customFormat="1" ht="13.5">
      <c r="B157" s="201"/>
      <c r="D157" s="187" t="s">
        <v>135</v>
      </c>
      <c r="E157" s="202" t="s">
        <v>5</v>
      </c>
      <c r="F157" s="203" t="s">
        <v>630</v>
      </c>
      <c r="H157" s="204" t="s">
        <v>5</v>
      </c>
      <c r="I157" s="205"/>
      <c r="L157" s="201"/>
      <c r="M157" s="206"/>
      <c r="N157" s="207"/>
      <c r="O157" s="207"/>
      <c r="P157" s="207"/>
      <c r="Q157" s="207"/>
      <c r="R157" s="207"/>
      <c r="S157" s="207"/>
      <c r="T157" s="208"/>
      <c r="AT157" s="204" t="s">
        <v>135</v>
      </c>
      <c r="AU157" s="204" t="s">
        <v>83</v>
      </c>
      <c r="AV157" s="12" t="s">
        <v>24</v>
      </c>
      <c r="AW157" s="12" t="s">
        <v>37</v>
      </c>
      <c r="AX157" s="12" t="s">
        <v>74</v>
      </c>
      <c r="AY157" s="204" t="s">
        <v>124</v>
      </c>
    </row>
    <row r="158" spans="2:51" s="11" customFormat="1" ht="13.5">
      <c r="B158" s="191"/>
      <c r="D158" s="187" t="s">
        <v>135</v>
      </c>
      <c r="E158" s="200" t="s">
        <v>5</v>
      </c>
      <c r="F158" s="209" t="s">
        <v>631</v>
      </c>
      <c r="H158" s="210">
        <v>1.978</v>
      </c>
      <c r="I158" s="196"/>
      <c r="L158" s="191"/>
      <c r="M158" s="197"/>
      <c r="N158" s="198"/>
      <c r="O158" s="198"/>
      <c r="P158" s="198"/>
      <c r="Q158" s="198"/>
      <c r="R158" s="198"/>
      <c r="S158" s="198"/>
      <c r="T158" s="199"/>
      <c r="AT158" s="200" t="s">
        <v>135</v>
      </c>
      <c r="AU158" s="200" t="s">
        <v>83</v>
      </c>
      <c r="AV158" s="11" t="s">
        <v>83</v>
      </c>
      <c r="AW158" s="11" t="s">
        <v>37</v>
      </c>
      <c r="AX158" s="11" t="s">
        <v>74</v>
      </c>
      <c r="AY158" s="200" t="s">
        <v>124</v>
      </c>
    </row>
    <row r="159" spans="2:51" s="11" customFormat="1" ht="13.5">
      <c r="B159" s="191"/>
      <c r="D159" s="187" t="s">
        <v>135</v>
      </c>
      <c r="E159" s="200" t="s">
        <v>5</v>
      </c>
      <c r="F159" s="209" t="s">
        <v>632</v>
      </c>
      <c r="H159" s="210">
        <v>1.633</v>
      </c>
      <c r="I159" s="196"/>
      <c r="L159" s="191"/>
      <c r="M159" s="197"/>
      <c r="N159" s="198"/>
      <c r="O159" s="198"/>
      <c r="P159" s="198"/>
      <c r="Q159" s="198"/>
      <c r="R159" s="198"/>
      <c r="S159" s="198"/>
      <c r="T159" s="199"/>
      <c r="AT159" s="200" t="s">
        <v>135</v>
      </c>
      <c r="AU159" s="200" t="s">
        <v>83</v>
      </c>
      <c r="AV159" s="11" t="s">
        <v>83</v>
      </c>
      <c r="AW159" s="11" t="s">
        <v>37</v>
      </c>
      <c r="AX159" s="11" t="s">
        <v>74</v>
      </c>
      <c r="AY159" s="200" t="s">
        <v>124</v>
      </c>
    </row>
    <row r="160" spans="2:51" s="12" customFormat="1" ht="13.5">
      <c r="B160" s="201"/>
      <c r="D160" s="187" t="s">
        <v>135</v>
      </c>
      <c r="E160" s="202" t="s">
        <v>5</v>
      </c>
      <c r="F160" s="203" t="s">
        <v>633</v>
      </c>
      <c r="H160" s="204" t="s">
        <v>5</v>
      </c>
      <c r="I160" s="205"/>
      <c r="L160" s="201"/>
      <c r="M160" s="206"/>
      <c r="N160" s="207"/>
      <c r="O160" s="207"/>
      <c r="P160" s="207"/>
      <c r="Q160" s="207"/>
      <c r="R160" s="207"/>
      <c r="S160" s="207"/>
      <c r="T160" s="208"/>
      <c r="AT160" s="204" t="s">
        <v>135</v>
      </c>
      <c r="AU160" s="204" t="s">
        <v>83</v>
      </c>
      <c r="AV160" s="12" t="s">
        <v>24</v>
      </c>
      <c r="AW160" s="12" t="s">
        <v>37</v>
      </c>
      <c r="AX160" s="12" t="s">
        <v>74</v>
      </c>
      <c r="AY160" s="204" t="s">
        <v>124</v>
      </c>
    </row>
    <row r="161" spans="2:65" s="11" customFormat="1" ht="13.5">
      <c r="B161" s="191"/>
      <c r="D161" s="187" t="s">
        <v>135</v>
      </c>
      <c r="E161" s="200" t="s">
        <v>5</v>
      </c>
      <c r="F161" s="209" t="s">
        <v>634</v>
      </c>
      <c r="H161" s="210">
        <v>6.5940000000000003</v>
      </c>
      <c r="I161" s="196"/>
      <c r="L161" s="191"/>
      <c r="M161" s="197"/>
      <c r="N161" s="198"/>
      <c r="O161" s="198"/>
      <c r="P161" s="198"/>
      <c r="Q161" s="198"/>
      <c r="R161" s="198"/>
      <c r="S161" s="198"/>
      <c r="T161" s="199"/>
      <c r="AT161" s="200" t="s">
        <v>135</v>
      </c>
      <c r="AU161" s="200" t="s">
        <v>83</v>
      </c>
      <c r="AV161" s="11" t="s">
        <v>83</v>
      </c>
      <c r="AW161" s="11" t="s">
        <v>37</v>
      </c>
      <c r="AX161" s="11" t="s">
        <v>74</v>
      </c>
      <c r="AY161" s="200" t="s">
        <v>124</v>
      </c>
    </row>
    <row r="162" spans="2:65" s="11" customFormat="1" ht="13.5">
      <c r="B162" s="191"/>
      <c r="D162" s="187" t="s">
        <v>135</v>
      </c>
      <c r="E162" s="200" t="s">
        <v>5</v>
      </c>
      <c r="F162" s="209" t="s">
        <v>635</v>
      </c>
      <c r="H162" s="210">
        <v>2.4489999999999998</v>
      </c>
      <c r="I162" s="196"/>
      <c r="L162" s="191"/>
      <c r="M162" s="197"/>
      <c r="N162" s="198"/>
      <c r="O162" s="198"/>
      <c r="P162" s="198"/>
      <c r="Q162" s="198"/>
      <c r="R162" s="198"/>
      <c r="S162" s="198"/>
      <c r="T162" s="199"/>
      <c r="AT162" s="200" t="s">
        <v>135</v>
      </c>
      <c r="AU162" s="200" t="s">
        <v>83</v>
      </c>
      <c r="AV162" s="11" t="s">
        <v>83</v>
      </c>
      <c r="AW162" s="11" t="s">
        <v>37</v>
      </c>
      <c r="AX162" s="11" t="s">
        <v>74</v>
      </c>
      <c r="AY162" s="200" t="s">
        <v>124</v>
      </c>
    </row>
    <row r="163" spans="2:65" s="12" customFormat="1" ht="13.5">
      <c r="B163" s="201"/>
      <c r="D163" s="187" t="s">
        <v>135</v>
      </c>
      <c r="E163" s="202" t="s">
        <v>5</v>
      </c>
      <c r="F163" s="203" t="s">
        <v>636</v>
      </c>
      <c r="H163" s="204" t="s">
        <v>5</v>
      </c>
      <c r="I163" s="205"/>
      <c r="L163" s="201"/>
      <c r="M163" s="206"/>
      <c r="N163" s="207"/>
      <c r="O163" s="207"/>
      <c r="P163" s="207"/>
      <c r="Q163" s="207"/>
      <c r="R163" s="207"/>
      <c r="S163" s="207"/>
      <c r="T163" s="208"/>
      <c r="AT163" s="204" t="s">
        <v>135</v>
      </c>
      <c r="AU163" s="204" t="s">
        <v>83</v>
      </c>
      <c r="AV163" s="12" t="s">
        <v>24</v>
      </c>
      <c r="AW163" s="12" t="s">
        <v>37</v>
      </c>
      <c r="AX163" s="12" t="s">
        <v>74</v>
      </c>
      <c r="AY163" s="204" t="s">
        <v>124</v>
      </c>
    </row>
    <row r="164" spans="2:65" s="11" customFormat="1" ht="13.5">
      <c r="B164" s="191"/>
      <c r="D164" s="187" t="s">
        <v>135</v>
      </c>
      <c r="E164" s="200" t="s">
        <v>5</v>
      </c>
      <c r="F164" s="209" t="s">
        <v>637</v>
      </c>
      <c r="H164" s="210">
        <v>0.94199999999999995</v>
      </c>
      <c r="I164" s="196"/>
      <c r="L164" s="191"/>
      <c r="M164" s="197"/>
      <c r="N164" s="198"/>
      <c r="O164" s="198"/>
      <c r="P164" s="198"/>
      <c r="Q164" s="198"/>
      <c r="R164" s="198"/>
      <c r="S164" s="198"/>
      <c r="T164" s="199"/>
      <c r="AT164" s="200" t="s">
        <v>135</v>
      </c>
      <c r="AU164" s="200" t="s">
        <v>83</v>
      </c>
      <c r="AV164" s="11" t="s">
        <v>83</v>
      </c>
      <c r="AW164" s="11" t="s">
        <v>37</v>
      </c>
      <c r="AX164" s="11" t="s">
        <v>74</v>
      </c>
      <c r="AY164" s="200" t="s">
        <v>124</v>
      </c>
    </row>
    <row r="165" spans="2:65" s="11" customFormat="1" ht="13.5">
      <c r="B165" s="191"/>
      <c r="D165" s="187" t="s">
        <v>135</v>
      </c>
      <c r="E165" s="200" t="s">
        <v>5</v>
      </c>
      <c r="F165" s="209" t="s">
        <v>638</v>
      </c>
      <c r="H165" s="210">
        <v>1.319</v>
      </c>
      <c r="I165" s="196"/>
      <c r="L165" s="191"/>
      <c r="M165" s="197"/>
      <c r="N165" s="198"/>
      <c r="O165" s="198"/>
      <c r="P165" s="198"/>
      <c r="Q165" s="198"/>
      <c r="R165" s="198"/>
      <c r="S165" s="198"/>
      <c r="T165" s="199"/>
      <c r="AT165" s="200" t="s">
        <v>135</v>
      </c>
      <c r="AU165" s="200" t="s">
        <v>83</v>
      </c>
      <c r="AV165" s="11" t="s">
        <v>83</v>
      </c>
      <c r="AW165" s="11" t="s">
        <v>37</v>
      </c>
      <c r="AX165" s="11" t="s">
        <v>74</v>
      </c>
      <c r="AY165" s="200" t="s">
        <v>124</v>
      </c>
    </row>
    <row r="166" spans="2:65" s="13" customFormat="1" ht="13.5">
      <c r="B166" s="211"/>
      <c r="D166" s="192" t="s">
        <v>135</v>
      </c>
      <c r="E166" s="212" t="s">
        <v>5</v>
      </c>
      <c r="F166" s="213" t="s">
        <v>153</v>
      </c>
      <c r="H166" s="214">
        <v>238.16900000000001</v>
      </c>
      <c r="I166" s="215"/>
      <c r="L166" s="211"/>
      <c r="M166" s="216"/>
      <c r="N166" s="217"/>
      <c r="O166" s="217"/>
      <c r="P166" s="217"/>
      <c r="Q166" s="217"/>
      <c r="R166" s="217"/>
      <c r="S166" s="217"/>
      <c r="T166" s="218"/>
      <c r="AT166" s="219" t="s">
        <v>135</v>
      </c>
      <c r="AU166" s="219" t="s">
        <v>83</v>
      </c>
      <c r="AV166" s="13" t="s">
        <v>131</v>
      </c>
      <c r="AW166" s="13" t="s">
        <v>37</v>
      </c>
      <c r="AX166" s="13" t="s">
        <v>24</v>
      </c>
      <c r="AY166" s="219" t="s">
        <v>124</v>
      </c>
    </row>
    <row r="167" spans="2:65" s="1" customFormat="1" ht="22.5" customHeight="1">
      <c r="B167" s="174"/>
      <c r="C167" s="229" t="s">
        <v>262</v>
      </c>
      <c r="D167" s="229" t="s">
        <v>251</v>
      </c>
      <c r="E167" s="230" t="s">
        <v>639</v>
      </c>
      <c r="F167" s="231" t="s">
        <v>640</v>
      </c>
      <c r="G167" s="232" t="s">
        <v>157</v>
      </c>
      <c r="H167" s="233">
        <v>235.78700000000001</v>
      </c>
      <c r="I167" s="234"/>
      <c r="J167" s="235">
        <f>ROUND(I167*H167,2)</f>
        <v>0</v>
      </c>
      <c r="K167" s="231" t="s">
        <v>5</v>
      </c>
      <c r="L167" s="236"/>
      <c r="M167" s="237" t="s">
        <v>5</v>
      </c>
      <c r="N167" s="238" t="s">
        <v>45</v>
      </c>
      <c r="O167" s="42"/>
      <c r="P167" s="184">
        <f>O167*H167</f>
        <v>0</v>
      </c>
      <c r="Q167" s="184">
        <v>1.6000000000000001E-4</v>
      </c>
      <c r="R167" s="184">
        <f>Q167*H167</f>
        <v>3.7725920000000003E-2</v>
      </c>
      <c r="S167" s="184">
        <v>0</v>
      </c>
      <c r="T167" s="185">
        <f>S167*H167</f>
        <v>0</v>
      </c>
      <c r="AR167" s="24" t="s">
        <v>346</v>
      </c>
      <c r="AT167" s="24" t="s">
        <v>251</v>
      </c>
      <c r="AU167" s="24" t="s">
        <v>83</v>
      </c>
      <c r="AY167" s="24" t="s">
        <v>124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24" t="s">
        <v>24</v>
      </c>
      <c r="BK167" s="186">
        <f>ROUND(I167*H167,2)</f>
        <v>0</v>
      </c>
      <c r="BL167" s="24" t="s">
        <v>256</v>
      </c>
      <c r="BM167" s="24" t="s">
        <v>641</v>
      </c>
    </row>
    <row r="168" spans="2:65" s="1" customFormat="1" ht="13.5">
      <c r="B168" s="41"/>
      <c r="D168" s="187" t="s">
        <v>133</v>
      </c>
      <c r="F168" s="188" t="s">
        <v>640</v>
      </c>
      <c r="I168" s="189"/>
      <c r="L168" s="41"/>
      <c r="M168" s="190"/>
      <c r="N168" s="42"/>
      <c r="O168" s="42"/>
      <c r="P168" s="42"/>
      <c r="Q168" s="42"/>
      <c r="R168" s="42"/>
      <c r="S168" s="42"/>
      <c r="T168" s="70"/>
      <c r="AT168" s="24" t="s">
        <v>133</v>
      </c>
      <c r="AU168" s="24" t="s">
        <v>83</v>
      </c>
    </row>
    <row r="169" spans="2:65" s="11" customFormat="1" ht="13.5">
      <c r="B169" s="191"/>
      <c r="D169" s="187" t="s">
        <v>135</v>
      </c>
      <c r="E169" s="200" t="s">
        <v>5</v>
      </c>
      <c r="F169" s="209" t="s">
        <v>642</v>
      </c>
      <c r="H169" s="210">
        <v>261.98599999999999</v>
      </c>
      <c r="I169" s="196"/>
      <c r="L169" s="191"/>
      <c r="M169" s="197"/>
      <c r="N169" s="198"/>
      <c r="O169" s="198"/>
      <c r="P169" s="198"/>
      <c r="Q169" s="198"/>
      <c r="R169" s="198"/>
      <c r="S169" s="198"/>
      <c r="T169" s="199"/>
      <c r="AT169" s="200" t="s">
        <v>135</v>
      </c>
      <c r="AU169" s="200" t="s">
        <v>83</v>
      </c>
      <c r="AV169" s="11" t="s">
        <v>83</v>
      </c>
      <c r="AW169" s="11" t="s">
        <v>37</v>
      </c>
      <c r="AX169" s="11" t="s">
        <v>24</v>
      </c>
      <c r="AY169" s="200" t="s">
        <v>124</v>
      </c>
    </row>
    <row r="170" spans="2:65" s="11" customFormat="1" ht="13.5">
      <c r="B170" s="191"/>
      <c r="D170" s="192" t="s">
        <v>135</v>
      </c>
      <c r="F170" s="194" t="s">
        <v>643</v>
      </c>
      <c r="H170" s="195">
        <v>235.78700000000001</v>
      </c>
      <c r="I170" s="196"/>
      <c r="L170" s="191"/>
      <c r="M170" s="197"/>
      <c r="N170" s="198"/>
      <c r="O170" s="198"/>
      <c r="P170" s="198"/>
      <c r="Q170" s="198"/>
      <c r="R170" s="198"/>
      <c r="S170" s="198"/>
      <c r="T170" s="199"/>
      <c r="AT170" s="200" t="s">
        <v>135</v>
      </c>
      <c r="AU170" s="200" t="s">
        <v>83</v>
      </c>
      <c r="AV170" s="11" t="s">
        <v>83</v>
      </c>
      <c r="AW170" s="11" t="s">
        <v>6</v>
      </c>
      <c r="AX170" s="11" t="s">
        <v>24</v>
      </c>
      <c r="AY170" s="200" t="s">
        <v>124</v>
      </c>
    </row>
    <row r="171" spans="2:65" s="1" customFormat="1" ht="22.5" customHeight="1">
      <c r="B171" s="174"/>
      <c r="C171" s="175" t="s">
        <v>267</v>
      </c>
      <c r="D171" s="175" t="s">
        <v>126</v>
      </c>
      <c r="E171" s="176" t="s">
        <v>644</v>
      </c>
      <c r="F171" s="177" t="s">
        <v>645</v>
      </c>
      <c r="G171" s="178" t="s">
        <v>646</v>
      </c>
      <c r="H171" s="246"/>
      <c r="I171" s="180"/>
      <c r="J171" s="181">
        <f>ROUND(I171*H171,2)</f>
        <v>0</v>
      </c>
      <c r="K171" s="177" t="s">
        <v>130</v>
      </c>
      <c r="L171" s="41"/>
      <c r="M171" s="182" t="s">
        <v>5</v>
      </c>
      <c r="N171" s="183" t="s">
        <v>45</v>
      </c>
      <c r="O171" s="42"/>
      <c r="P171" s="184">
        <f>O171*H171</f>
        <v>0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AR171" s="24" t="s">
        <v>256</v>
      </c>
      <c r="AT171" s="24" t="s">
        <v>126</v>
      </c>
      <c r="AU171" s="24" t="s">
        <v>83</v>
      </c>
      <c r="AY171" s="24" t="s">
        <v>124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24" t="s">
        <v>24</v>
      </c>
      <c r="BK171" s="186">
        <f>ROUND(I171*H171,2)</f>
        <v>0</v>
      </c>
      <c r="BL171" s="24" t="s">
        <v>256</v>
      </c>
      <c r="BM171" s="24" t="s">
        <v>647</v>
      </c>
    </row>
    <row r="172" spans="2:65" s="1" customFormat="1" ht="27">
      <c r="B172" s="41"/>
      <c r="D172" s="187" t="s">
        <v>133</v>
      </c>
      <c r="F172" s="188" t="s">
        <v>648</v>
      </c>
      <c r="I172" s="189"/>
      <c r="L172" s="41"/>
      <c r="M172" s="190"/>
      <c r="N172" s="42"/>
      <c r="O172" s="42"/>
      <c r="P172" s="42"/>
      <c r="Q172" s="42"/>
      <c r="R172" s="42"/>
      <c r="S172" s="42"/>
      <c r="T172" s="70"/>
      <c r="AT172" s="24" t="s">
        <v>133</v>
      </c>
      <c r="AU172" s="24" t="s">
        <v>83</v>
      </c>
    </row>
    <row r="173" spans="2:65" s="10" customFormat="1" ht="29.85" customHeight="1">
      <c r="B173" s="160"/>
      <c r="D173" s="171" t="s">
        <v>73</v>
      </c>
      <c r="E173" s="172" t="s">
        <v>649</v>
      </c>
      <c r="F173" s="172" t="s">
        <v>650</v>
      </c>
      <c r="I173" s="163"/>
      <c r="J173" s="173">
        <f>BK173</f>
        <v>0</v>
      </c>
      <c r="L173" s="160"/>
      <c r="M173" s="165"/>
      <c r="N173" s="166"/>
      <c r="O173" s="166"/>
      <c r="P173" s="167">
        <f>SUM(P174:P423)</f>
        <v>0</v>
      </c>
      <c r="Q173" s="166"/>
      <c r="R173" s="167">
        <f>SUM(R174:R423)</f>
        <v>3.0357600000000002</v>
      </c>
      <c r="S173" s="166"/>
      <c r="T173" s="168">
        <f>SUM(T174:T423)</f>
        <v>7.2009299999999996</v>
      </c>
      <c r="AR173" s="161" t="s">
        <v>83</v>
      </c>
      <c r="AT173" s="169" t="s">
        <v>73</v>
      </c>
      <c r="AU173" s="169" t="s">
        <v>24</v>
      </c>
      <c r="AY173" s="161" t="s">
        <v>124</v>
      </c>
      <c r="BK173" s="170">
        <f>SUM(BK174:BK423)</f>
        <v>0</v>
      </c>
    </row>
    <row r="174" spans="2:65" s="1" customFormat="1" ht="22.5" customHeight="1">
      <c r="B174" s="174"/>
      <c r="C174" s="175" t="s">
        <v>274</v>
      </c>
      <c r="D174" s="175" t="s">
        <v>126</v>
      </c>
      <c r="E174" s="176" t="s">
        <v>651</v>
      </c>
      <c r="F174" s="177" t="s">
        <v>652</v>
      </c>
      <c r="G174" s="178" t="s">
        <v>653</v>
      </c>
      <c r="H174" s="179">
        <v>4</v>
      </c>
      <c r="I174" s="180"/>
      <c r="J174" s="181">
        <f>ROUND(I174*H174,2)</f>
        <v>0</v>
      </c>
      <c r="K174" s="177" t="s">
        <v>5</v>
      </c>
      <c r="L174" s="41"/>
      <c r="M174" s="182" t="s">
        <v>5</v>
      </c>
      <c r="N174" s="183" t="s">
        <v>45</v>
      </c>
      <c r="O174" s="42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AR174" s="24" t="s">
        <v>256</v>
      </c>
      <c r="AT174" s="24" t="s">
        <v>126</v>
      </c>
      <c r="AU174" s="24" t="s">
        <v>83</v>
      </c>
      <c r="AY174" s="24" t="s">
        <v>124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24" t="s">
        <v>24</v>
      </c>
      <c r="BK174" s="186">
        <f>ROUND(I174*H174,2)</f>
        <v>0</v>
      </c>
      <c r="BL174" s="24" t="s">
        <v>256</v>
      </c>
      <c r="BM174" s="24" t="s">
        <v>654</v>
      </c>
    </row>
    <row r="175" spans="2:65" s="1" customFormat="1" ht="13.5">
      <c r="B175" s="41"/>
      <c r="D175" s="192" t="s">
        <v>133</v>
      </c>
      <c r="F175" s="220" t="s">
        <v>652</v>
      </c>
      <c r="I175" s="189"/>
      <c r="L175" s="41"/>
      <c r="M175" s="190"/>
      <c r="N175" s="42"/>
      <c r="O175" s="42"/>
      <c r="P175" s="42"/>
      <c r="Q175" s="42"/>
      <c r="R175" s="42"/>
      <c r="S175" s="42"/>
      <c r="T175" s="70"/>
      <c r="AT175" s="24" t="s">
        <v>133</v>
      </c>
      <c r="AU175" s="24" t="s">
        <v>83</v>
      </c>
    </row>
    <row r="176" spans="2:65" s="1" customFormat="1" ht="22.5" customHeight="1">
      <c r="B176" s="174"/>
      <c r="C176" s="175" t="s">
        <v>283</v>
      </c>
      <c r="D176" s="175" t="s">
        <v>126</v>
      </c>
      <c r="E176" s="176" t="s">
        <v>655</v>
      </c>
      <c r="F176" s="177" t="s">
        <v>656</v>
      </c>
      <c r="G176" s="178" t="s">
        <v>286</v>
      </c>
      <c r="H176" s="179">
        <v>20</v>
      </c>
      <c r="I176" s="180"/>
      <c r="J176" s="181">
        <f>ROUND(I176*H176,2)</f>
        <v>0</v>
      </c>
      <c r="K176" s="177" t="s">
        <v>130</v>
      </c>
      <c r="L176" s="41"/>
      <c r="M176" s="182" t="s">
        <v>5</v>
      </c>
      <c r="N176" s="183" t="s">
        <v>45</v>
      </c>
      <c r="O176" s="42"/>
      <c r="P176" s="184">
        <f>O176*H176</f>
        <v>0</v>
      </c>
      <c r="Q176" s="184">
        <v>1.89E-3</v>
      </c>
      <c r="R176" s="184">
        <f>Q176*H176</f>
        <v>3.78E-2</v>
      </c>
      <c r="S176" s="184">
        <v>0</v>
      </c>
      <c r="T176" s="185">
        <f>S176*H176</f>
        <v>0</v>
      </c>
      <c r="AR176" s="24" t="s">
        <v>256</v>
      </c>
      <c r="AT176" s="24" t="s">
        <v>126</v>
      </c>
      <c r="AU176" s="24" t="s">
        <v>83</v>
      </c>
      <c r="AY176" s="24" t="s">
        <v>124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24" t="s">
        <v>24</v>
      </c>
      <c r="BK176" s="186">
        <f>ROUND(I176*H176,2)</f>
        <v>0</v>
      </c>
      <c r="BL176" s="24" t="s">
        <v>256</v>
      </c>
      <c r="BM176" s="24" t="s">
        <v>657</v>
      </c>
    </row>
    <row r="177" spans="2:65" s="1" customFormat="1" ht="13.5">
      <c r="B177" s="41"/>
      <c r="D177" s="192" t="s">
        <v>133</v>
      </c>
      <c r="F177" s="220" t="s">
        <v>658</v>
      </c>
      <c r="I177" s="189"/>
      <c r="L177" s="41"/>
      <c r="M177" s="190"/>
      <c r="N177" s="42"/>
      <c r="O177" s="42"/>
      <c r="P177" s="42"/>
      <c r="Q177" s="42"/>
      <c r="R177" s="42"/>
      <c r="S177" s="42"/>
      <c r="T177" s="70"/>
      <c r="AT177" s="24" t="s">
        <v>133</v>
      </c>
      <c r="AU177" s="24" t="s">
        <v>83</v>
      </c>
    </row>
    <row r="178" spans="2:65" s="1" customFormat="1" ht="22.5" customHeight="1">
      <c r="B178" s="174"/>
      <c r="C178" s="175" t="s">
        <v>10</v>
      </c>
      <c r="D178" s="175" t="s">
        <v>126</v>
      </c>
      <c r="E178" s="176" t="s">
        <v>659</v>
      </c>
      <c r="F178" s="177" t="s">
        <v>660</v>
      </c>
      <c r="G178" s="178" t="s">
        <v>286</v>
      </c>
      <c r="H178" s="179">
        <v>3</v>
      </c>
      <c r="I178" s="180"/>
      <c r="J178" s="181">
        <f>ROUND(I178*H178,2)</f>
        <v>0</v>
      </c>
      <c r="K178" s="177" t="s">
        <v>130</v>
      </c>
      <c r="L178" s="41"/>
      <c r="M178" s="182" t="s">
        <v>5</v>
      </c>
      <c r="N178" s="183" t="s">
        <v>45</v>
      </c>
      <c r="O178" s="42"/>
      <c r="P178" s="184">
        <f>O178*H178</f>
        <v>0</v>
      </c>
      <c r="Q178" s="184">
        <v>2.2699999999999999E-3</v>
      </c>
      <c r="R178" s="184">
        <f>Q178*H178</f>
        <v>6.8100000000000001E-3</v>
      </c>
      <c r="S178" s="184">
        <v>0</v>
      </c>
      <c r="T178" s="185">
        <f>S178*H178</f>
        <v>0</v>
      </c>
      <c r="AR178" s="24" t="s">
        <v>256</v>
      </c>
      <c r="AT178" s="24" t="s">
        <v>126</v>
      </c>
      <c r="AU178" s="24" t="s">
        <v>83</v>
      </c>
      <c r="AY178" s="24" t="s">
        <v>124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24" t="s">
        <v>24</v>
      </c>
      <c r="BK178" s="186">
        <f>ROUND(I178*H178,2)</f>
        <v>0</v>
      </c>
      <c r="BL178" s="24" t="s">
        <v>256</v>
      </c>
      <c r="BM178" s="24" t="s">
        <v>661</v>
      </c>
    </row>
    <row r="179" spans="2:65" s="1" customFormat="1" ht="13.5">
      <c r="B179" s="41"/>
      <c r="D179" s="192" t="s">
        <v>133</v>
      </c>
      <c r="F179" s="220" t="s">
        <v>662</v>
      </c>
      <c r="I179" s="189"/>
      <c r="L179" s="41"/>
      <c r="M179" s="190"/>
      <c r="N179" s="42"/>
      <c r="O179" s="42"/>
      <c r="P179" s="42"/>
      <c r="Q179" s="42"/>
      <c r="R179" s="42"/>
      <c r="S179" s="42"/>
      <c r="T179" s="70"/>
      <c r="AT179" s="24" t="s">
        <v>133</v>
      </c>
      <c r="AU179" s="24" t="s">
        <v>83</v>
      </c>
    </row>
    <row r="180" spans="2:65" s="1" customFormat="1" ht="22.5" customHeight="1">
      <c r="B180" s="174"/>
      <c r="C180" s="175" t="s">
        <v>293</v>
      </c>
      <c r="D180" s="175" t="s">
        <v>126</v>
      </c>
      <c r="E180" s="176" t="s">
        <v>663</v>
      </c>
      <c r="F180" s="177" t="s">
        <v>664</v>
      </c>
      <c r="G180" s="178" t="s">
        <v>286</v>
      </c>
      <c r="H180" s="179">
        <v>33</v>
      </c>
      <c r="I180" s="180"/>
      <c r="J180" s="181">
        <f>ROUND(I180*H180,2)</f>
        <v>0</v>
      </c>
      <c r="K180" s="177" t="s">
        <v>130</v>
      </c>
      <c r="L180" s="41"/>
      <c r="M180" s="182" t="s">
        <v>5</v>
      </c>
      <c r="N180" s="183" t="s">
        <v>45</v>
      </c>
      <c r="O180" s="42"/>
      <c r="P180" s="184">
        <f>O180*H180</f>
        <v>0</v>
      </c>
      <c r="Q180" s="184">
        <v>1.2600000000000001E-3</v>
      </c>
      <c r="R180" s="184">
        <f>Q180*H180</f>
        <v>4.1579999999999999E-2</v>
      </c>
      <c r="S180" s="184">
        <v>0</v>
      </c>
      <c r="T180" s="185">
        <f>S180*H180</f>
        <v>0</v>
      </c>
      <c r="AR180" s="24" t="s">
        <v>256</v>
      </c>
      <c r="AT180" s="24" t="s">
        <v>126</v>
      </c>
      <c r="AU180" s="24" t="s">
        <v>83</v>
      </c>
      <c r="AY180" s="24" t="s">
        <v>124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24" t="s">
        <v>24</v>
      </c>
      <c r="BK180" s="186">
        <f>ROUND(I180*H180,2)</f>
        <v>0</v>
      </c>
      <c r="BL180" s="24" t="s">
        <v>256</v>
      </c>
      <c r="BM180" s="24" t="s">
        <v>665</v>
      </c>
    </row>
    <row r="181" spans="2:65" s="1" customFormat="1" ht="13.5">
      <c r="B181" s="41"/>
      <c r="D181" s="192" t="s">
        <v>133</v>
      </c>
      <c r="F181" s="220" t="s">
        <v>666</v>
      </c>
      <c r="I181" s="189"/>
      <c r="L181" s="41"/>
      <c r="M181" s="190"/>
      <c r="N181" s="42"/>
      <c r="O181" s="42"/>
      <c r="P181" s="42"/>
      <c r="Q181" s="42"/>
      <c r="R181" s="42"/>
      <c r="S181" s="42"/>
      <c r="T181" s="70"/>
      <c r="AT181" s="24" t="s">
        <v>133</v>
      </c>
      <c r="AU181" s="24" t="s">
        <v>83</v>
      </c>
    </row>
    <row r="182" spans="2:65" s="1" customFormat="1" ht="22.5" customHeight="1">
      <c r="B182" s="174"/>
      <c r="C182" s="175" t="s">
        <v>298</v>
      </c>
      <c r="D182" s="175" t="s">
        <v>126</v>
      </c>
      <c r="E182" s="176" t="s">
        <v>667</v>
      </c>
      <c r="F182" s="177" t="s">
        <v>668</v>
      </c>
      <c r="G182" s="178" t="s">
        <v>286</v>
      </c>
      <c r="H182" s="179">
        <v>10</v>
      </c>
      <c r="I182" s="180"/>
      <c r="J182" s="181">
        <f>ROUND(I182*H182,2)</f>
        <v>0</v>
      </c>
      <c r="K182" s="177" t="s">
        <v>130</v>
      </c>
      <c r="L182" s="41"/>
      <c r="M182" s="182" t="s">
        <v>5</v>
      </c>
      <c r="N182" s="183" t="s">
        <v>45</v>
      </c>
      <c r="O182" s="42"/>
      <c r="P182" s="184">
        <f>O182*H182</f>
        <v>0</v>
      </c>
      <c r="Q182" s="184">
        <v>1.7700000000000001E-3</v>
      </c>
      <c r="R182" s="184">
        <f>Q182*H182</f>
        <v>1.77E-2</v>
      </c>
      <c r="S182" s="184">
        <v>0</v>
      </c>
      <c r="T182" s="185">
        <f>S182*H182</f>
        <v>0</v>
      </c>
      <c r="AR182" s="24" t="s">
        <v>256</v>
      </c>
      <c r="AT182" s="24" t="s">
        <v>126</v>
      </c>
      <c r="AU182" s="24" t="s">
        <v>83</v>
      </c>
      <c r="AY182" s="24" t="s">
        <v>124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24" t="s">
        <v>24</v>
      </c>
      <c r="BK182" s="186">
        <f>ROUND(I182*H182,2)</f>
        <v>0</v>
      </c>
      <c r="BL182" s="24" t="s">
        <v>256</v>
      </c>
      <c r="BM182" s="24" t="s">
        <v>669</v>
      </c>
    </row>
    <row r="183" spans="2:65" s="1" customFormat="1" ht="13.5">
      <c r="B183" s="41"/>
      <c r="D183" s="192" t="s">
        <v>133</v>
      </c>
      <c r="F183" s="220" t="s">
        <v>670</v>
      </c>
      <c r="I183" s="189"/>
      <c r="L183" s="41"/>
      <c r="M183" s="190"/>
      <c r="N183" s="42"/>
      <c r="O183" s="42"/>
      <c r="P183" s="42"/>
      <c r="Q183" s="42"/>
      <c r="R183" s="42"/>
      <c r="S183" s="42"/>
      <c r="T183" s="70"/>
      <c r="AT183" s="24" t="s">
        <v>133</v>
      </c>
      <c r="AU183" s="24" t="s">
        <v>83</v>
      </c>
    </row>
    <row r="184" spans="2:65" s="1" customFormat="1" ht="22.5" customHeight="1">
      <c r="B184" s="174"/>
      <c r="C184" s="175" t="s">
        <v>304</v>
      </c>
      <c r="D184" s="175" t="s">
        <v>126</v>
      </c>
      <c r="E184" s="176" t="s">
        <v>671</v>
      </c>
      <c r="F184" s="177" t="s">
        <v>672</v>
      </c>
      <c r="G184" s="178" t="s">
        <v>286</v>
      </c>
      <c r="H184" s="179">
        <v>39</v>
      </c>
      <c r="I184" s="180"/>
      <c r="J184" s="181">
        <f>ROUND(I184*H184,2)</f>
        <v>0</v>
      </c>
      <c r="K184" s="177" t="s">
        <v>130</v>
      </c>
      <c r="L184" s="41"/>
      <c r="M184" s="182" t="s">
        <v>5</v>
      </c>
      <c r="N184" s="183" t="s">
        <v>45</v>
      </c>
      <c r="O184" s="42"/>
      <c r="P184" s="184">
        <f>O184*H184</f>
        <v>0</v>
      </c>
      <c r="Q184" s="184">
        <v>2.7699999999999999E-3</v>
      </c>
      <c r="R184" s="184">
        <f>Q184*H184</f>
        <v>0.10803</v>
      </c>
      <c r="S184" s="184">
        <v>0</v>
      </c>
      <c r="T184" s="185">
        <f>S184*H184</f>
        <v>0</v>
      </c>
      <c r="AR184" s="24" t="s">
        <v>256</v>
      </c>
      <c r="AT184" s="24" t="s">
        <v>126</v>
      </c>
      <c r="AU184" s="24" t="s">
        <v>83</v>
      </c>
      <c r="AY184" s="24" t="s">
        <v>124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24" t="s">
        <v>24</v>
      </c>
      <c r="BK184" s="186">
        <f>ROUND(I184*H184,2)</f>
        <v>0</v>
      </c>
      <c r="BL184" s="24" t="s">
        <v>256</v>
      </c>
      <c r="BM184" s="24" t="s">
        <v>673</v>
      </c>
    </row>
    <row r="185" spans="2:65" s="1" customFormat="1" ht="13.5">
      <c r="B185" s="41"/>
      <c r="D185" s="192" t="s">
        <v>133</v>
      </c>
      <c r="F185" s="220" t="s">
        <v>674</v>
      </c>
      <c r="I185" s="189"/>
      <c r="L185" s="41"/>
      <c r="M185" s="190"/>
      <c r="N185" s="42"/>
      <c r="O185" s="42"/>
      <c r="P185" s="42"/>
      <c r="Q185" s="42"/>
      <c r="R185" s="42"/>
      <c r="S185" s="42"/>
      <c r="T185" s="70"/>
      <c r="AT185" s="24" t="s">
        <v>133</v>
      </c>
      <c r="AU185" s="24" t="s">
        <v>83</v>
      </c>
    </row>
    <row r="186" spans="2:65" s="1" customFormat="1" ht="22.5" customHeight="1">
      <c r="B186" s="174"/>
      <c r="C186" s="175" t="s">
        <v>309</v>
      </c>
      <c r="D186" s="175" t="s">
        <v>126</v>
      </c>
      <c r="E186" s="176" t="s">
        <v>675</v>
      </c>
      <c r="F186" s="177" t="s">
        <v>676</v>
      </c>
      <c r="G186" s="178" t="s">
        <v>286</v>
      </c>
      <c r="H186" s="179">
        <v>2</v>
      </c>
      <c r="I186" s="180"/>
      <c r="J186" s="181">
        <f>ROUND(I186*H186,2)</f>
        <v>0</v>
      </c>
      <c r="K186" s="177" t="s">
        <v>130</v>
      </c>
      <c r="L186" s="41"/>
      <c r="M186" s="182" t="s">
        <v>5</v>
      </c>
      <c r="N186" s="183" t="s">
        <v>45</v>
      </c>
      <c r="O186" s="42"/>
      <c r="P186" s="184">
        <f>O186*H186</f>
        <v>0</v>
      </c>
      <c r="Q186" s="184">
        <v>4.4000000000000003E-3</v>
      </c>
      <c r="R186" s="184">
        <f>Q186*H186</f>
        <v>8.8000000000000005E-3</v>
      </c>
      <c r="S186" s="184">
        <v>0</v>
      </c>
      <c r="T186" s="185">
        <f>S186*H186</f>
        <v>0</v>
      </c>
      <c r="AR186" s="24" t="s">
        <v>256</v>
      </c>
      <c r="AT186" s="24" t="s">
        <v>126</v>
      </c>
      <c r="AU186" s="24" t="s">
        <v>83</v>
      </c>
      <c r="AY186" s="24" t="s">
        <v>124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24" t="s">
        <v>24</v>
      </c>
      <c r="BK186" s="186">
        <f>ROUND(I186*H186,2)</f>
        <v>0</v>
      </c>
      <c r="BL186" s="24" t="s">
        <v>256</v>
      </c>
      <c r="BM186" s="24" t="s">
        <v>677</v>
      </c>
    </row>
    <row r="187" spans="2:65" s="1" customFormat="1" ht="13.5">
      <c r="B187" s="41"/>
      <c r="D187" s="192" t="s">
        <v>133</v>
      </c>
      <c r="F187" s="220" t="s">
        <v>678</v>
      </c>
      <c r="I187" s="189"/>
      <c r="L187" s="41"/>
      <c r="M187" s="190"/>
      <c r="N187" s="42"/>
      <c r="O187" s="42"/>
      <c r="P187" s="42"/>
      <c r="Q187" s="42"/>
      <c r="R187" s="42"/>
      <c r="S187" s="42"/>
      <c r="T187" s="70"/>
      <c r="AT187" s="24" t="s">
        <v>133</v>
      </c>
      <c r="AU187" s="24" t="s">
        <v>83</v>
      </c>
    </row>
    <row r="188" spans="2:65" s="1" customFormat="1" ht="22.5" customHeight="1">
      <c r="B188" s="174"/>
      <c r="C188" s="175" t="s">
        <v>314</v>
      </c>
      <c r="D188" s="175" t="s">
        <v>126</v>
      </c>
      <c r="E188" s="176" t="s">
        <v>679</v>
      </c>
      <c r="F188" s="177" t="s">
        <v>680</v>
      </c>
      <c r="G188" s="178" t="s">
        <v>286</v>
      </c>
      <c r="H188" s="179">
        <v>20</v>
      </c>
      <c r="I188" s="180"/>
      <c r="J188" s="181">
        <f>ROUND(I188*H188,2)</f>
        <v>0</v>
      </c>
      <c r="K188" s="177" t="s">
        <v>130</v>
      </c>
      <c r="L188" s="41"/>
      <c r="M188" s="182" t="s">
        <v>5</v>
      </c>
      <c r="N188" s="183" t="s">
        <v>45</v>
      </c>
      <c r="O188" s="42"/>
      <c r="P188" s="184">
        <f>O188*H188</f>
        <v>0</v>
      </c>
      <c r="Q188" s="184">
        <v>7.2399999999999999E-3</v>
      </c>
      <c r="R188" s="184">
        <f>Q188*H188</f>
        <v>0.14479999999999998</v>
      </c>
      <c r="S188" s="184">
        <v>0</v>
      </c>
      <c r="T188" s="185">
        <f>S188*H188</f>
        <v>0</v>
      </c>
      <c r="AR188" s="24" t="s">
        <v>256</v>
      </c>
      <c r="AT188" s="24" t="s">
        <v>126</v>
      </c>
      <c r="AU188" s="24" t="s">
        <v>83</v>
      </c>
      <c r="AY188" s="24" t="s">
        <v>124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24" t="s">
        <v>24</v>
      </c>
      <c r="BK188" s="186">
        <f>ROUND(I188*H188,2)</f>
        <v>0</v>
      </c>
      <c r="BL188" s="24" t="s">
        <v>256</v>
      </c>
      <c r="BM188" s="24" t="s">
        <v>681</v>
      </c>
    </row>
    <row r="189" spans="2:65" s="1" customFormat="1" ht="13.5">
      <c r="B189" s="41"/>
      <c r="D189" s="192" t="s">
        <v>133</v>
      </c>
      <c r="F189" s="220" t="s">
        <v>682</v>
      </c>
      <c r="I189" s="189"/>
      <c r="L189" s="41"/>
      <c r="M189" s="190"/>
      <c r="N189" s="42"/>
      <c r="O189" s="42"/>
      <c r="P189" s="42"/>
      <c r="Q189" s="42"/>
      <c r="R189" s="42"/>
      <c r="S189" s="42"/>
      <c r="T189" s="70"/>
      <c r="AT189" s="24" t="s">
        <v>133</v>
      </c>
      <c r="AU189" s="24" t="s">
        <v>83</v>
      </c>
    </row>
    <row r="190" spans="2:65" s="1" customFormat="1" ht="22.5" customHeight="1">
      <c r="B190" s="174"/>
      <c r="C190" s="175" t="s">
        <v>319</v>
      </c>
      <c r="D190" s="175" t="s">
        <v>126</v>
      </c>
      <c r="E190" s="176" t="s">
        <v>683</v>
      </c>
      <c r="F190" s="177" t="s">
        <v>684</v>
      </c>
      <c r="G190" s="178" t="s">
        <v>286</v>
      </c>
      <c r="H190" s="179">
        <v>25</v>
      </c>
      <c r="I190" s="180"/>
      <c r="J190" s="181">
        <f>ROUND(I190*H190,2)</f>
        <v>0</v>
      </c>
      <c r="K190" s="177" t="s">
        <v>130</v>
      </c>
      <c r="L190" s="41"/>
      <c r="M190" s="182" t="s">
        <v>5</v>
      </c>
      <c r="N190" s="183" t="s">
        <v>45</v>
      </c>
      <c r="O190" s="42"/>
      <c r="P190" s="184">
        <f>O190*H190</f>
        <v>0</v>
      </c>
      <c r="Q190" s="184">
        <v>1.1299999999999999E-3</v>
      </c>
      <c r="R190" s="184">
        <f>Q190*H190</f>
        <v>2.8249999999999997E-2</v>
      </c>
      <c r="S190" s="184">
        <v>0</v>
      </c>
      <c r="T190" s="185">
        <f>S190*H190</f>
        <v>0</v>
      </c>
      <c r="AR190" s="24" t="s">
        <v>256</v>
      </c>
      <c r="AT190" s="24" t="s">
        <v>126</v>
      </c>
      <c r="AU190" s="24" t="s">
        <v>83</v>
      </c>
      <c r="AY190" s="24" t="s">
        <v>124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24" t="s">
        <v>24</v>
      </c>
      <c r="BK190" s="186">
        <f>ROUND(I190*H190,2)</f>
        <v>0</v>
      </c>
      <c r="BL190" s="24" t="s">
        <v>256</v>
      </c>
      <c r="BM190" s="24" t="s">
        <v>685</v>
      </c>
    </row>
    <row r="191" spans="2:65" s="1" customFormat="1" ht="13.5">
      <c r="B191" s="41"/>
      <c r="D191" s="192" t="s">
        <v>133</v>
      </c>
      <c r="F191" s="220" t="s">
        <v>686</v>
      </c>
      <c r="I191" s="189"/>
      <c r="L191" s="41"/>
      <c r="M191" s="190"/>
      <c r="N191" s="42"/>
      <c r="O191" s="42"/>
      <c r="P191" s="42"/>
      <c r="Q191" s="42"/>
      <c r="R191" s="42"/>
      <c r="S191" s="42"/>
      <c r="T191" s="70"/>
      <c r="AT191" s="24" t="s">
        <v>133</v>
      </c>
      <c r="AU191" s="24" t="s">
        <v>83</v>
      </c>
    </row>
    <row r="192" spans="2:65" s="1" customFormat="1" ht="22.5" customHeight="1">
      <c r="B192" s="174"/>
      <c r="C192" s="175" t="s">
        <v>324</v>
      </c>
      <c r="D192" s="175" t="s">
        <v>126</v>
      </c>
      <c r="E192" s="176" t="s">
        <v>687</v>
      </c>
      <c r="F192" s="177" t="s">
        <v>688</v>
      </c>
      <c r="G192" s="178" t="s">
        <v>286</v>
      </c>
      <c r="H192" s="179">
        <v>74</v>
      </c>
      <c r="I192" s="180"/>
      <c r="J192" s="181">
        <f>ROUND(I192*H192,2)</f>
        <v>0</v>
      </c>
      <c r="K192" s="177" t="s">
        <v>130</v>
      </c>
      <c r="L192" s="41"/>
      <c r="M192" s="182" t="s">
        <v>5</v>
      </c>
      <c r="N192" s="183" t="s">
        <v>45</v>
      </c>
      <c r="O192" s="42"/>
      <c r="P192" s="184">
        <f>O192*H192</f>
        <v>0</v>
      </c>
      <c r="Q192" s="184">
        <v>8.4000000000000003E-4</v>
      </c>
      <c r="R192" s="184">
        <f>Q192*H192</f>
        <v>6.216E-2</v>
      </c>
      <c r="S192" s="184">
        <v>0</v>
      </c>
      <c r="T192" s="185">
        <f>S192*H192</f>
        <v>0</v>
      </c>
      <c r="AR192" s="24" t="s">
        <v>256</v>
      </c>
      <c r="AT192" s="24" t="s">
        <v>126</v>
      </c>
      <c r="AU192" s="24" t="s">
        <v>83</v>
      </c>
      <c r="AY192" s="24" t="s">
        <v>124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24" t="s">
        <v>24</v>
      </c>
      <c r="BK192" s="186">
        <f>ROUND(I192*H192,2)</f>
        <v>0</v>
      </c>
      <c r="BL192" s="24" t="s">
        <v>256</v>
      </c>
      <c r="BM192" s="24" t="s">
        <v>689</v>
      </c>
    </row>
    <row r="193" spans="2:65" s="1" customFormat="1" ht="13.5">
      <c r="B193" s="41"/>
      <c r="D193" s="192" t="s">
        <v>133</v>
      </c>
      <c r="F193" s="220" t="s">
        <v>690</v>
      </c>
      <c r="I193" s="189"/>
      <c r="L193" s="41"/>
      <c r="M193" s="190"/>
      <c r="N193" s="42"/>
      <c r="O193" s="42"/>
      <c r="P193" s="42"/>
      <c r="Q193" s="42"/>
      <c r="R193" s="42"/>
      <c r="S193" s="42"/>
      <c r="T193" s="70"/>
      <c r="AT193" s="24" t="s">
        <v>133</v>
      </c>
      <c r="AU193" s="24" t="s">
        <v>83</v>
      </c>
    </row>
    <row r="194" spans="2:65" s="1" customFormat="1" ht="22.5" customHeight="1">
      <c r="B194" s="174"/>
      <c r="C194" s="175" t="s">
        <v>331</v>
      </c>
      <c r="D194" s="175" t="s">
        <v>126</v>
      </c>
      <c r="E194" s="176" t="s">
        <v>691</v>
      </c>
      <c r="F194" s="177" t="s">
        <v>692</v>
      </c>
      <c r="G194" s="178" t="s">
        <v>286</v>
      </c>
      <c r="H194" s="179">
        <v>51</v>
      </c>
      <c r="I194" s="180"/>
      <c r="J194" s="181">
        <f>ROUND(I194*H194,2)</f>
        <v>0</v>
      </c>
      <c r="K194" s="177" t="s">
        <v>130</v>
      </c>
      <c r="L194" s="41"/>
      <c r="M194" s="182" t="s">
        <v>5</v>
      </c>
      <c r="N194" s="183" t="s">
        <v>45</v>
      </c>
      <c r="O194" s="42"/>
      <c r="P194" s="184">
        <f>O194*H194</f>
        <v>0</v>
      </c>
      <c r="Q194" s="184">
        <v>2.2399999999999998E-3</v>
      </c>
      <c r="R194" s="184">
        <f>Q194*H194</f>
        <v>0.11423999999999999</v>
      </c>
      <c r="S194" s="184">
        <v>0</v>
      </c>
      <c r="T194" s="185">
        <f>S194*H194</f>
        <v>0</v>
      </c>
      <c r="AR194" s="24" t="s">
        <v>256</v>
      </c>
      <c r="AT194" s="24" t="s">
        <v>126</v>
      </c>
      <c r="AU194" s="24" t="s">
        <v>83</v>
      </c>
      <c r="AY194" s="24" t="s">
        <v>124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24" t="s">
        <v>24</v>
      </c>
      <c r="BK194" s="186">
        <f>ROUND(I194*H194,2)</f>
        <v>0</v>
      </c>
      <c r="BL194" s="24" t="s">
        <v>256</v>
      </c>
      <c r="BM194" s="24" t="s">
        <v>693</v>
      </c>
    </row>
    <row r="195" spans="2:65" s="1" customFormat="1" ht="13.5">
      <c r="B195" s="41"/>
      <c r="D195" s="192" t="s">
        <v>133</v>
      </c>
      <c r="F195" s="220" t="s">
        <v>694</v>
      </c>
      <c r="I195" s="189"/>
      <c r="L195" s="41"/>
      <c r="M195" s="190"/>
      <c r="N195" s="42"/>
      <c r="O195" s="42"/>
      <c r="P195" s="42"/>
      <c r="Q195" s="42"/>
      <c r="R195" s="42"/>
      <c r="S195" s="42"/>
      <c r="T195" s="70"/>
      <c r="AT195" s="24" t="s">
        <v>133</v>
      </c>
      <c r="AU195" s="24" t="s">
        <v>83</v>
      </c>
    </row>
    <row r="196" spans="2:65" s="1" customFormat="1" ht="22.5" customHeight="1">
      <c r="B196" s="174"/>
      <c r="C196" s="175" t="s">
        <v>336</v>
      </c>
      <c r="D196" s="175" t="s">
        <v>126</v>
      </c>
      <c r="E196" s="176" t="s">
        <v>695</v>
      </c>
      <c r="F196" s="177" t="s">
        <v>696</v>
      </c>
      <c r="G196" s="178" t="s">
        <v>286</v>
      </c>
      <c r="H196" s="179">
        <v>284</v>
      </c>
      <c r="I196" s="180"/>
      <c r="J196" s="181">
        <f>ROUND(I196*H196,2)</f>
        <v>0</v>
      </c>
      <c r="K196" s="177" t="s">
        <v>130</v>
      </c>
      <c r="L196" s="41"/>
      <c r="M196" s="182" t="s">
        <v>5</v>
      </c>
      <c r="N196" s="183" t="s">
        <v>45</v>
      </c>
      <c r="O196" s="42"/>
      <c r="P196" s="184">
        <f>O196*H196</f>
        <v>0</v>
      </c>
      <c r="Q196" s="184">
        <v>5.9000000000000003E-4</v>
      </c>
      <c r="R196" s="184">
        <f>Q196*H196</f>
        <v>0.16756000000000001</v>
      </c>
      <c r="S196" s="184">
        <v>0</v>
      </c>
      <c r="T196" s="185">
        <f>S196*H196</f>
        <v>0</v>
      </c>
      <c r="AR196" s="24" t="s">
        <v>256</v>
      </c>
      <c r="AT196" s="24" t="s">
        <v>126</v>
      </c>
      <c r="AU196" s="24" t="s">
        <v>83</v>
      </c>
      <c r="AY196" s="24" t="s">
        <v>124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24" t="s">
        <v>24</v>
      </c>
      <c r="BK196" s="186">
        <f>ROUND(I196*H196,2)</f>
        <v>0</v>
      </c>
      <c r="BL196" s="24" t="s">
        <v>256</v>
      </c>
      <c r="BM196" s="24" t="s">
        <v>697</v>
      </c>
    </row>
    <row r="197" spans="2:65" s="1" customFormat="1" ht="13.5">
      <c r="B197" s="41"/>
      <c r="D197" s="187" t="s">
        <v>133</v>
      </c>
      <c r="F197" s="188" t="s">
        <v>698</v>
      </c>
      <c r="I197" s="189"/>
      <c r="L197" s="41"/>
      <c r="M197" s="190"/>
      <c r="N197" s="42"/>
      <c r="O197" s="42"/>
      <c r="P197" s="42"/>
      <c r="Q197" s="42"/>
      <c r="R197" s="42"/>
      <c r="S197" s="42"/>
      <c r="T197" s="70"/>
      <c r="AT197" s="24" t="s">
        <v>133</v>
      </c>
      <c r="AU197" s="24" t="s">
        <v>83</v>
      </c>
    </row>
    <row r="198" spans="2:65" s="11" customFormat="1" ht="13.5">
      <c r="B198" s="191"/>
      <c r="D198" s="192" t="s">
        <v>135</v>
      </c>
      <c r="E198" s="193" t="s">
        <v>5</v>
      </c>
      <c r="F198" s="194" t="s">
        <v>699</v>
      </c>
      <c r="H198" s="195">
        <v>284</v>
      </c>
      <c r="I198" s="196"/>
      <c r="L198" s="191"/>
      <c r="M198" s="197"/>
      <c r="N198" s="198"/>
      <c r="O198" s="198"/>
      <c r="P198" s="198"/>
      <c r="Q198" s="198"/>
      <c r="R198" s="198"/>
      <c r="S198" s="198"/>
      <c r="T198" s="199"/>
      <c r="AT198" s="200" t="s">
        <v>135</v>
      </c>
      <c r="AU198" s="200" t="s">
        <v>83</v>
      </c>
      <c r="AV198" s="11" t="s">
        <v>83</v>
      </c>
      <c r="AW198" s="11" t="s">
        <v>37</v>
      </c>
      <c r="AX198" s="11" t="s">
        <v>24</v>
      </c>
      <c r="AY198" s="200" t="s">
        <v>124</v>
      </c>
    </row>
    <row r="199" spans="2:65" s="1" customFormat="1" ht="22.5" customHeight="1">
      <c r="B199" s="174"/>
      <c r="C199" s="229" t="s">
        <v>341</v>
      </c>
      <c r="D199" s="229" t="s">
        <v>251</v>
      </c>
      <c r="E199" s="230" t="s">
        <v>700</v>
      </c>
      <c r="F199" s="231" t="s">
        <v>701</v>
      </c>
      <c r="G199" s="232" t="s">
        <v>301</v>
      </c>
      <c r="H199" s="233">
        <v>26</v>
      </c>
      <c r="I199" s="234"/>
      <c r="J199" s="235">
        <f>ROUND(I199*H199,2)</f>
        <v>0</v>
      </c>
      <c r="K199" s="231" t="s">
        <v>130</v>
      </c>
      <c r="L199" s="236"/>
      <c r="M199" s="237" t="s">
        <v>5</v>
      </c>
      <c r="N199" s="238" t="s">
        <v>45</v>
      </c>
      <c r="O199" s="42"/>
      <c r="P199" s="184">
        <f>O199*H199</f>
        <v>0</v>
      </c>
      <c r="Q199" s="184">
        <v>1.3999999999999999E-4</v>
      </c>
      <c r="R199" s="184">
        <f>Q199*H199</f>
        <v>3.6399999999999996E-3</v>
      </c>
      <c r="S199" s="184">
        <v>0</v>
      </c>
      <c r="T199" s="185">
        <f>S199*H199</f>
        <v>0</v>
      </c>
      <c r="AR199" s="24" t="s">
        <v>346</v>
      </c>
      <c r="AT199" s="24" t="s">
        <v>251</v>
      </c>
      <c r="AU199" s="24" t="s">
        <v>83</v>
      </c>
      <c r="AY199" s="24" t="s">
        <v>124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24" t="s">
        <v>24</v>
      </c>
      <c r="BK199" s="186">
        <f>ROUND(I199*H199,2)</f>
        <v>0</v>
      </c>
      <c r="BL199" s="24" t="s">
        <v>256</v>
      </c>
      <c r="BM199" s="24" t="s">
        <v>702</v>
      </c>
    </row>
    <row r="200" spans="2:65" s="1" customFormat="1" ht="13.5">
      <c r="B200" s="41"/>
      <c r="D200" s="187" t="s">
        <v>133</v>
      </c>
      <c r="F200" s="188" t="s">
        <v>701</v>
      </c>
      <c r="I200" s="189"/>
      <c r="L200" s="41"/>
      <c r="M200" s="190"/>
      <c r="N200" s="42"/>
      <c r="O200" s="42"/>
      <c r="P200" s="42"/>
      <c r="Q200" s="42"/>
      <c r="R200" s="42"/>
      <c r="S200" s="42"/>
      <c r="T200" s="70"/>
      <c r="AT200" s="24" t="s">
        <v>133</v>
      </c>
      <c r="AU200" s="24" t="s">
        <v>83</v>
      </c>
    </row>
    <row r="201" spans="2:65" s="1" customFormat="1" ht="27">
      <c r="B201" s="41"/>
      <c r="D201" s="192" t="s">
        <v>329</v>
      </c>
      <c r="F201" s="242" t="s">
        <v>703</v>
      </c>
      <c r="I201" s="189"/>
      <c r="L201" s="41"/>
      <c r="M201" s="190"/>
      <c r="N201" s="42"/>
      <c r="O201" s="42"/>
      <c r="P201" s="42"/>
      <c r="Q201" s="42"/>
      <c r="R201" s="42"/>
      <c r="S201" s="42"/>
      <c r="T201" s="70"/>
      <c r="AT201" s="24" t="s">
        <v>329</v>
      </c>
      <c r="AU201" s="24" t="s">
        <v>83</v>
      </c>
    </row>
    <row r="202" spans="2:65" s="1" customFormat="1" ht="22.5" customHeight="1">
      <c r="B202" s="174"/>
      <c r="C202" s="175" t="s">
        <v>346</v>
      </c>
      <c r="D202" s="175" t="s">
        <v>126</v>
      </c>
      <c r="E202" s="176" t="s">
        <v>704</v>
      </c>
      <c r="F202" s="177" t="s">
        <v>705</v>
      </c>
      <c r="G202" s="178" t="s">
        <v>286</v>
      </c>
      <c r="H202" s="179">
        <v>387</v>
      </c>
      <c r="I202" s="180"/>
      <c r="J202" s="181">
        <f>ROUND(I202*H202,2)</f>
        <v>0</v>
      </c>
      <c r="K202" s="177" t="s">
        <v>130</v>
      </c>
      <c r="L202" s="41"/>
      <c r="M202" s="182" t="s">
        <v>5</v>
      </c>
      <c r="N202" s="183" t="s">
        <v>45</v>
      </c>
      <c r="O202" s="42"/>
      <c r="P202" s="184">
        <f>O202*H202</f>
        <v>0</v>
      </c>
      <c r="Q202" s="184">
        <v>1.1999999999999999E-3</v>
      </c>
      <c r="R202" s="184">
        <f>Q202*H202</f>
        <v>0.46439999999999998</v>
      </c>
      <c r="S202" s="184">
        <v>0</v>
      </c>
      <c r="T202" s="185">
        <f>S202*H202</f>
        <v>0</v>
      </c>
      <c r="AR202" s="24" t="s">
        <v>256</v>
      </c>
      <c r="AT202" s="24" t="s">
        <v>126</v>
      </c>
      <c r="AU202" s="24" t="s">
        <v>83</v>
      </c>
      <c r="AY202" s="24" t="s">
        <v>124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24" t="s">
        <v>24</v>
      </c>
      <c r="BK202" s="186">
        <f>ROUND(I202*H202,2)</f>
        <v>0</v>
      </c>
      <c r="BL202" s="24" t="s">
        <v>256</v>
      </c>
      <c r="BM202" s="24" t="s">
        <v>706</v>
      </c>
    </row>
    <row r="203" spans="2:65" s="1" customFormat="1" ht="13.5">
      <c r="B203" s="41"/>
      <c r="D203" s="187" t="s">
        <v>133</v>
      </c>
      <c r="F203" s="188" t="s">
        <v>707</v>
      </c>
      <c r="I203" s="189"/>
      <c r="L203" s="41"/>
      <c r="M203" s="190"/>
      <c r="N203" s="42"/>
      <c r="O203" s="42"/>
      <c r="P203" s="42"/>
      <c r="Q203" s="42"/>
      <c r="R203" s="42"/>
      <c r="S203" s="42"/>
      <c r="T203" s="70"/>
      <c r="AT203" s="24" t="s">
        <v>133</v>
      </c>
      <c r="AU203" s="24" t="s">
        <v>83</v>
      </c>
    </row>
    <row r="204" spans="2:65" s="11" customFormat="1" ht="13.5">
      <c r="B204" s="191"/>
      <c r="D204" s="192" t="s">
        <v>135</v>
      </c>
      <c r="E204" s="193" t="s">
        <v>5</v>
      </c>
      <c r="F204" s="194" t="s">
        <v>708</v>
      </c>
      <c r="H204" s="195">
        <v>387</v>
      </c>
      <c r="I204" s="196"/>
      <c r="L204" s="191"/>
      <c r="M204" s="197"/>
      <c r="N204" s="198"/>
      <c r="O204" s="198"/>
      <c r="P204" s="198"/>
      <c r="Q204" s="198"/>
      <c r="R204" s="198"/>
      <c r="S204" s="198"/>
      <c r="T204" s="199"/>
      <c r="AT204" s="200" t="s">
        <v>135</v>
      </c>
      <c r="AU204" s="200" t="s">
        <v>83</v>
      </c>
      <c r="AV204" s="11" t="s">
        <v>83</v>
      </c>
      <c r="AW204" s="11" t="s">
        <v>37</v>
      </c>
      <c r="AX204" s="11" t="s">
        <v>24</v>
      </c>
      <c r="AY204" s="200" t="s">
        <v>124</v>
      </c>
    </row>
    <row r="205" spans="2:65" s="1" customFormat="1" ht="22.5" customHeight="1">
      <c r="B205" s="174"/>
      <c r="C205" s="229" t="s">
        <v>351</v>
      </c>
      <c r="D205" s="229" t="s">
        <v>251</v>
      </c>
      <c r="E205" s="230" t="s">
        <v>709</v>
      </c>
      <c r="F205" s="231" t="s">
        <v>710</v>
      </c>
      <c r="G205" s="232" t="s">
        <v>301</v>
      </c>
      <c r="H205" s="233">
        <v>48</v>
      </c>
      <c r="I205" s="234"/>
      <c r="J205" s="235">
        <f>ROUND(I205*H205,2)</f>
        <v>0</v>
      </c>
      <c r="K205" s="231" t="s">
        <v>130</v>
      </c>
      <c r="L205" s="236"/>
      <c r="M205" s="237" t="s">
        <v>5</v>
      </c>
      <c r="N205" s="238" t="s">
        <v>45</v>
      </c>
      <c r="O205" s="42"/>
      <c r="P205" s="184">
        <f>O205*H205</f>
        <v>0</v>
      </c>
      <c r="Q205" s="184">
        <v>3.3E-4</v>
      </c>
      <c r="R205" s="184">
        <f>Q205*H205</f>
        <v>1.584E-2</v>
      </c>
      <c r="S205" s="184">
        <v>0</v>
      </c>
      <c r="T205" s="185">
        <f>S205*H205</f>
        <v>0</v>
      </c>
      <c r="AR205" s="24" t="s">
        <v>346</v>
      </c>
      <c r="AT205" s="24" t="s">
        <v>251</v>
      </c>
      <c r="AU205" s="24" t="s">
        <v>83</v>
      </c>
      <c r="AY205" s="24" t="s">
        <v>124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24" t="s">
        <v>24</v>
      </c>
      <c r="BK205" s="186">
        <f>ROUND(I205*H205,2)</f>
        <v>0</v>
      </c>
      <c r="BL205" s="24" t="s">
        <v>256</v>
      </c>
      <c r="BM205" s="24" t="s">
        <v>711</v>
      </c>
    </row>
    <row r="206" spans="2:65" s="1" customFormat="1" ht="13.5">
      <c r="B206" s="41"/>
      <c r="D206" s="187" t="s">
        <v>133</v>
      </c>
      <c r="F206" s="188" t="s">
        <v>710</v>
      </c>
      <c r="I206" s="189"/>
      <c r="L206" s="41"/>
      <c r="M206" s="190"/>
      <c r="N206" s="42"/>
      <c r="O206" s="42"/>
      <c r="P206" s="42"/>
      <c r="Q206" s="42"/>
      <c r="R206" s="42"/>
      <c r="S206" s="42"/>
      <c r="T206" s="70"/>
      <c r="AT206" s="24" t="s">
        <v>133</v>
      </c>
      <c r="AU206" s="24" t="s">
        <v>83</v>
      </c>
    </row>
    <row r="207" spans="2:65" s="1" customFormat="1" ht="27">
      <c r="B207" s="41"/>
      <c r="D207" s="192" t="s">
        <v>329</v>
      </c>
      <c r="F207" s="242" t="s">
        <v>712</v>
      </c>
      <c r="I207" s="189"/>
      <c r="L207" s="41"/>
      <c r="M207" s="190"/>
      <c r="N207" s="42"/>
      <c r="O207" s="42"/>
      <c r="P207" s="42"/>
      <c r="Q207" s="42"/>
      <c r="R207" s="42"/>
      <c r="S207" s="42"/>
      <c r="T207" s="70"/>
      <c r="AT207" s="24" t="s">
        <v>329</v>
      </c>
      <c r="AU207" s="24" t="s">
        <v>83</v>
      </c>
    </row>
    <row r="208" spans="2:65" s="1" customFormat="1" ht="22.5" customHeight="1">
      <c r="B208" s="174"/>
      <c r="C208" s="175" t="s">
        <v>356</v>
      </c>
      <c r="D208" s="175" t="s">
        <v>126</v>
      </c>
      <c r="E208" s="176" t="s">
        <v>713</v>
      </c>
      <c r="F208" s="177" t="s">
        <v>714</v>
      </c>
      <c r="G208" s="178" t="s">
        <v>286</v>
      </c>
      <c r="H208" s="179">
        <v>107</v>
      </c>
      <c r="I208" s="180"/>
      <c r="J208" s="181">
        <f>ROUND(I208*H208,2)</f>
        <v>0</v>
      </c>
      <c r="K208" s="177" t="s">
        <v>130</v>
      </c>
      <c r="L208" s="41"/>
      <c r="M208" s="182" t="s">
        <v>5</v>
      </c>
      <c r="N208" s="183" t="s">
        <v>45</v>
      </c>
      <c r="O208" s="42"/>
      <c r="P208" s="184">
        <f>O208*H208</f>
        <v>0</v>
      </c>
      <c r="Q208" s="184">
        <v>8.9999999999999998E-4</v>
      </c>
      <c r="R208" s="184">
        <f>Q208*H208</f>
        <v>9.6299999999999997E-2</v>
      </c>
      <c r="S208" s="184">
        <v>0</v>
      </c>
      <c r="T208" s="185">
        <f>S208*H208</f>
        <v>0</v>
      </c>
      <c r="AR208" s="24" t="s">
        <v>256</v>
      </c>
      <c r="AT208" s="24" t="s">
        <v>126</v>
      </c>
      <c r="AU208" s="24" t="s">
        <v>83</v>
      </c>
      <c r="AY208" s="24" t="s">
        <v>124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24" t="s">
        <v>24</v>
      </c>
      <c r="BK208" s="186">
        <f>ROUND(I208*H208,2)</f>
        <v>0</v>
      </c>
      <c r="BL208" s="24" t="s">
        <v>256</v>
      </c>
      <c r="BM208" s="24" t="s">
        <v>715</v>
      </c>
    </row>
    <row r="209" spans="2:65" s="1" customFormat="1" ht="13.5">
      <c r="B209" s="41"/>
      <c r="D209" s="192" t="s">
        <v>133</v>
      </c>
      <c r="F209" s="220" t="s">
        <v>716</v>
      </c>
      <c r="I209" s="189"/>
      <c r="L209" s="41"/>
      <c r="M209" s="190"/>
      <c r="N209" s="42"/>
      <c r="O209" s="42"/>
      <c r="P209" s="42"/>
      <c r="Q209" s="42"/>
      <c r="R209" s="42"/>
      <c r="S209" s="42"/>
      <c r="T209" s="70"/>
      <c r="AT209" s="24" t="s">
        <v>133</v>
      </c>
      <c r="AU209" s="24" t="s">
        <v>83</v>
      </c>
    </row>
    <row r="210" spans="2:65" s="1" customFormat="1" ht="22.5" customHeight="1">
      <c r="B210" s="174"/>
      <c r="C210" s="229" t="s">
        <v>361</v>
      </c>
      <c r="D210" s="229" t="s">
        <v>251</v>
      </c>
      <c r="E210" s="230" t="s">
        <v>717</v>
      </c>
      <c r="F210" s="231" t="s">
        <v>718</v>
      </c>
      <c r="G210" s="232" t="s">
        <v>301</v>
      </c>
      <c r="H210" s="233">
        <v>19</v>
      </c>
      <c r="I210" s="234"/>
      <c r="J210" s="235">
        <f>ROUND(I210*H210,2)</f>
        <v>0</v>
      </c>
      <c r="K210" s="231" t="s">
        <v>130</v>
      </c>
      <c r="L210" s="236"/>
      <c r="M210" s="237" t="s">
        <v>5</v>
      </c>
      <c r="N210" s="238" t="s">
        <v>45</v>
      </c>
      <c r="O210" s="42"/>
      <c r="P210" s="184">
        <f>O210*H210</f>
        <v>0</v>
      </c>
      <c r="Q210" s="184">
        <v>4.0000000000000002E-4</v>
      </c>
      <c r="R210" s="184">
        <f>Q210*H210</f>
        <v>7.6E-3</v>
      </c>
      <c r="S210" s="184">
        <v>0</v>
      </c>
      <c r="T210" s="185">
        <f>S210*H210</f>
        <v>0</v>
      </c>
      <c r="AR210" s="24" t="s">
        <v>346</v>
      </c>
      <c r="AT210" s="24" t="s">
        <v>251</v>
      </c>
      <c r="AU210" s="24" t="s">
        <v>83</v>
      </c>
      <c r="AY210" s="24" t="s">
        <v>124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24" t="s">
        <v>24</v>
      </c>
      <c r="BK210" s="186">
        <f>ROUND(I210*H210,2)</f>
        <v>0</v>
      </c>
      <c r="BL210" s="24" t="s">
        <v>256</v>
      </c>
      <c r="BM210" s="24" t="s">
        <v>719</v>
      </c>
    </row>
    <row r="211" spans="2:65" s="1" customFormat="1" ht="13.5">
      <c r="B211" s="41"/>
      <c r="D211" s="187" t="s">
        <v>133</v>
      </c>
      <c r="F211" s="188" t="s">
        <v>718</v>
      </c>
      <c r="I211" s="189"/>
      <c r="L211" s="41"/>
      <c r="M211" s="190"/>
      <c r="N211" s="42"/>
      <c r="O211" s="42"/>
      <c r="P211" s="42"/>
      <c r="Q211" s="42"/>
      <c r="R211" s="42"/>
      <c r="S211" s="42"/>
      <c r="T211" s="70"/>
      <c r="AT211" s="24" t="s">
        <v>133</v>
      </c>
      <c r="AU211" s="24" t="s">
        <v>83</v>
      </c>
    </row>
    <row r="212" spans="2:65" s="1" customFormat="1" ht="27">
      <c r="B212" s="41"/>
      <c r="D212" s="192" t="s">
        <v>329</v>
      </c>
      <c r="F212" s="242" t="s">
        <v>720</v>
      </c>
      <c r="I212" s="189"/>
      <c r="L212" s="41"/>
      <c r="M212" s="190"/>
      <c r="N212" s="42"/>
      <c r="O212" s="42"/>
      <c r="P212" s="42"/>
      <c r="Q212" s="42"/>
      <c r="R212" s="42"/>
      <c r="S212" s="42"/>
      <c r="T212" s="70"/>
      <c r="AT212" s="24" t="s">
        <v>329</v>
      </c>
      <c r="AU212" s="24" t="s">
        <v>83</v>
      </c>
    </row>
    <row r="213" spans="2:65" s="1" customFormat="1" ht="22.5" customHeight="1">
      <c r="B213" s="174"/>
      <c r="C213" s="175" t="s">
        <v>366</v>
      </c>
      <c r="D213" s="175" t="s">
        <v>126</v>
      </c>
      <c r="E213" s="176" t="s">
        <v>721</v>
      </c>
      <c r="F213" s="177" t="s">
        <v>722</v>
      </c>
      <c r="G213" s="178" t="s">
        <v>286</v>
      </c>
      <c r="H213" s="179">
        <v>4</v>
      </c>
      <c r="I213" s="180"/>
      <c r="J213" s="181">
        <f>ROUND(I213*H213,2)</f>
        <v>0</v>
      </c>
      <c r="K213" s="177" t="s">
        <v>130</v>
      </c>
      <c r="L213" s="41"/>
      <c r="M213" s="182" t="s">
        <v>5</v>
      </c>
      <c r="N213" s="183" t="s">
        <v>45</v>
      </c>
      <c r="O213" s="42"/>
      <c r="P213" s="184">
        <f>O213*H213</f>
        <v>0</v>
      </c>
      <c r="Q213" s="184">
        <v>2.3600000000000001E-3</v>
      </c>
      <c r="R213" s="184">
        <f>Q213*H213</f>
        <v>9.4400000000000005E-3</v>
      </c>
      <c r="S213" s="184">
        <v>0</v>
      </c>
      <c r="T213" s="185">
        <f>S213*H213</f>
        <v>0</v>
      </c>
      <c r="AR213" s="24" t="s">
        <v>256</v>
      </c>
      <c r="AT213" s="24" t="s">
        <v>126</v>
      </c>
      <c r="AU213" s="24" t="s">
        <v>83</v>
      </c>
      <c r="AY213" s="24" t="s">
        <v>124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24" t="s">
        <v>24</v>
      </c>
      <c r="BK213" s="186">
        <f>ROUND(I213*H213,2)</f>
        <v>0</v>
      </c>
      <c r="BL213" s="24" t="s">
        <v>256</v>
      </c>
      <c r="BM213" s="24" t="s">
        <v>723</v>
      </c>
    </row>
    <row r="214" spans="2:65" s="1" customFormat="1" ht="13.5">
      <c r="B214" s="41"/>
      <c r="D214" s="192" t="s">
        <v>133</v>
      </c>
      <c r="F214" s="220" t="s">
        <v>724</v>
      </c>
      <c r="I214" s="189"/>
      <c r="L214" s="41"/>
      <c r="M214" s="190"/>
      <c r="N214" s="42"/>
      <c r="O214" s="42"/>
      <c r="P214" s="42"/>
      <c r="Q214" s="42"/>
      <c r="R214" s="42"/>
      <c r="S214" s="42"/>
      <c r="T214" s="70"/>
      <c r="AT214" s="24" t="s">
        <v>133</v>
      </c>
      <c r="AU214" s="24" t="s">
        <v>83</v>
      </c>
    </row>
    <row r="215" spans="2:65" s="1" customFormat="1" ht="22.5" customHeight="1">
      <c r="B215" s="174"/>
      <c r="C215" s="229" t="s">
        <v>371</v>
      </c>
      <c r="D215" s="229" t="s">
        <v>251</v>
      </c>
      <c r="E215" s="230" t="s">
        <v>725</v>
      </c>
      <c r="F215" s="231" t="s">
        <v>726</v>
      </c>
      <c r="G215" s="232" t="s">
        <v>301</v>
      </c>
      <c r="H215" s="233">
        <v>6</v>
      </c>
      <c r="I215" s="234"/>
      <c r="J215" s="235">
        <f>ROUND(I215*H215,2)</f>
        <v>0</v>
      </c>
      <c r="K215" s="231" t="s">
        <v>130</v>
      </c>
      <c r="L215" s="236"/>
      <c r="M215" s="237" t="s">
        <v>5</v>
      </c>
      <c r="N215" s="238" t="s">
        <v>45</v>
      </c>
      <c r="O215" s="42"/>
      <c r="P215" s="184">
        <f>O215*H215</f>
        <v>0</v>
      </c>
      <c r="Q215" s="184">
        <v>6.9999999999999999E-4</v>
      </c>
      <c r="R215" s="184">
        <f>Q215*H215</f>
        <v>4.1999999999999997E-3</v>
      </c>
      <c r="S215" s="184">
        <v>0</v>
      </c>
      <c r="T215" s="185">
        <f>S215*H215</f>
        <v>0</v>
      </c>
      <c r="AR215" s="24" t="s">
        <v>346</v>
      </c>
      <c r="AT215" s="24" t="s">
        <v>251</v>
      </c>
      <c r="AU215" s="24" t="s">
        <v>83</v>
      </c>
      <c r="AY215" s="24" t="s">
        <v>124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24" t="s">
        <v>24</v>
      </c>
      <c r="BK215" s="186">
        <f>ROUND(I215*H215,2)</f>
        <v>0</v>
      </c>
      <c r="BL215" s="24" t="s">
        <v>256</v>
      </c>
      <c r="BM215" s="24" t="s">
        <v>727</v>
      </c>
    </row>
    <row r="216" spans="2:65" s="1" customFormat="1" ht="13.5">
      <c r="B216" s="41"/>
      <c r="D216" s="187" t="s">
        <v>133</v>
      </c>
      <c r="F216" s="188" t="s">
        <v>726</v>
      </c>
      <c r="I216" s="189"/>
      <c r="L216" s="41"/>
      <c r="M216" s="190"/>
      <c r="N216" s="42"/>
      <c r="O216" s="42"/>
      <c r="P216" s="42"/>
      <c r="Q216" s="42"/>
      <c r="R216" s="42"/>
      <c r="S216" s="42"/>
      <c r="T216" s="70"/>
      <c r="AT216" s="24" t="s">
        <v>133</v>
      </c>
      <c r="AU216" s="24" t="s">
        <v>83</v>
      </c>
    </row>
    <row r="217" spans="2:65" s="1" customFormat="1" ht="27">
      <c r="B217" s="41"/>
      <c r="D217" s="192" t="s">
        <v>329</v>
      </c>
      <c r="F217" s="242" t="s">
        <v>728</v>
      </c>
      <c r="I217" s="189"/>
      <c r="L217" s="41"/>
      <c r="M217" s="190"/>
      <c r="N217" s="42"/>
      <c r="O217" s="42"/>
      <c r="P217" s="42"/>
      <c r="Q217" s="42"/>
      <c r="R217" s="42"/>
      <c r="S217" s="42"/>
      <c r="T217" s="70"/>
      <c r="AT217" s="24" t="s">
        <v>329</v>
      </c>
      <c r="AU217" s="24" t="s">
        <v>83</v>
      </c>
    </row>
    <row r="218" spans="2:65" s="1" customFormat="1" ht="22.5" customHeight="1">
      <c r="B218" s="174"/>
      <c r="C218" s="175" t="s">
        <v>376</v>
      </c>
      <c r="D218" s="175" t="s">
        <v>126</v>
      </c>
      <c r="E218" s="176" t="s">
        <v>729</v>
      </c>
      <c r="F218" s="177" t="s">
        <v>730</v>
      </c>
      <c r="G218" s="178" t="s">
        <v>301</v>
      </c>
      <c r="H218" s="179">
        <v>3</v>
      </c>
      <c r="I218" s="180"/>
      <c r="J218" s="181">
        <f>ROUND(I218*H218,2)</f>
        <v>0</v>
      </c>
      <c r="K218" s="177" t="s">
        <v>5</v>
      </c>
      <c r="L218" s="41"/>
      <c r="M218" s="182" t="s">
        <v>5</v>
      </c>
      <c r="N218" s="183" t="s">
        <v>45</v>
      </c>
      <c r="O218" s="42"/>
      <c r="P218" s="184">
        <f>O218*H218</f>
        <v>0</v>
      </c>
      <c r="Q218" s="184">
        <v>3.4199999999999999E-3</v>
      </c>
      <c r="R218" s="184">
        <f>Q218*H218</f>
        <v>1.026E-2</v>
      </c>
      <c r="S218" s="184">
        <v>0</v>
      </c>
      <c r="T218" s="185">
        <f>S218*H218</f>
        <v>0</v>
      </c>
      <c r="AR218" s="24" t="s">
        <v>256</v>
      </c>
      <c r="AT218" s="24" t="s">
        <v>126</v>
      </c>
      <c r="AU218" s="24" t="s">
        <v>83</v>
      </c>
      <c r="AY218" s="24" t="s">
        <v>124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24" t="s">
        <v>24</v>
      </c>
      <c r="BK218" s="186">
        <f>ROUND(I218*H218,2)</f>
        <v>0</v>
      </c>
      <c r="BL218" s="24" t="s">
        <v>256</v>
      </c>
      <c r="BM218" s="24" t="s">
        <v>731</v>
      </c>
    </row>
    <row r="219" spans="2:65" s="1" customFormat="1" ht="13.5">
      <c r="B219" s="41"/>
      <c r="D219" s="192" t="s">
        <v>133</v>
      </c>
      <c r="F219" s="220" t="s">
        <v>730</v>
      </c>
      <c r="I219" s="189"/>
      <c r="L219" s="41"/>
      <c r="M219" s="190"/>
      <c r="N219" s="42"/>
      <c r="O219" s="42"/>
      <c r="P219" s="42"/>
      <c r="Q219" s="42"/>
      <c r="R219" s="42"/>
      <c r="S219" s="42"/>
      <c r="T219" s="70"/>
      <c r="AT219" s="24" t="s">
        <v>133</v>
      </c>
      <c r="AU219" s="24" t="s">
        <v>83</v>
      </c>
    </row>
    <row r="220" spans="2:65" s="1" customFormat="1" ht="22.5" customHeight="1">
      <c r="B220" s="174"/>
      <c r="C220" s="229" t="s">
        <v>381</v>
      </c>
      <c r="D220" s="229" t="s">
        <v>251</v>
      </c>
      <c r="E220" s="230" t="s">
        <v>732</v>
      </c>
      <c r="F220" s="231" t="s">
        <v>733</v>
      </c>
      <c r="G220" s="232" t="s">
        <v>301</v>
      </c>
      <c r="H220" s="233">
        <v>3</v>
      </c>
      <c r="I220" s="234"/>
      <c r="J220" s="235">
        <f>ROUND(I220*H220,2)</f>
        <v>0</v>
      </c>
      <c r="K220" s="231" t="s">
        <v>5</v>
      </c>
      <c r="L220" s="236"/>
      <c r="M220" s="237" t="s">
        <v>5</v>
      </c>
      <c r="N220" s="238" t="s">
        <v>45</v>
      </c>
      <c r="O220" s="42"/>
      <c r="P220" s="184">
        <f>O220*H220</f>
        <v>0</v>
      </c>
      <c r="Q220" s="184">
        <v>1.1999999999999999E-3</v>
      </c>
      <c r="R220" s="184">
        <f>Q220*H220</f>
        <v>3.5999999999999999E-3</v>
      </c>
      <c r="S220" s="184">
        <v>0</v>
      </c>
      <c r="T220" s="185">
        <f>S220*H220</f>
        <v>0</v>
      </c>
      <c r="AR220" s="24" t="s">
        <v>346</v>
      </c>
      <c r="AT220" s="24" t="s">
        <v>251</v>
      </c>
      <c r="AU220" s="24" t="s">
        <v>83</v>
      </c>
      <c r="AY220" s="24" t="s">
        <v>124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24" t="s">
        <v>24</v>
      </c>
      <c r="BK220" s="186">
        <f>ROUND(I220*H220,2)</f>
        <v>0</v>
      </c>
      <c r="BL220" s="24" t="s">
        <v>256</v>
      </c>
      <c r="BM220" s="24" t="s">
        <v>734</v>
      </c>
    </row>
    <row r="221" spans="2:65" s="1" customFormat="1" ht="13.5">
      <c r="B221" s="41"/>
      <c r="D221" s="192" t="s">
        <v>133</v>
      </c>
      <c r="F221" s="220" t="s">
        <v>733</v>
      </c>
      <c r="I221" s="189"/>
      <c r="L221" s="41"/>
      <c r="M221" s="190"/>
      <c r="N221" s="42"/>
      <c r="O221" s="42"/>
      <c r="P221" s="42"/>
      <c r="Q221" s="42"/>
      <c r="R221" s="42"/>
      <c r="S221" s="42"/>
      <c r="T221" s="70"/>
      <c r="AT221" s="24" t="s">
        <v>133</v>
      </c>
      <c r="AU221" s="24" t="s">
        <v>83</v>
      </c>
    </row>
    <row r="222" spans="2:65" s="1" customFormat="1" ht="22.5" customHeight="1">
      <c r="B222" s="174"/>
      <c r="C222" s="229" t="s">
        <v>387</v>
      </c>
      <c r="D222" s="229" t="s">
        <v>251</v>
      </c>
      <c r="E222" s="230" t="s">
        <v>735</v>
      </c>
      <c r="F222" s="231" t="s">
        <v>736</v>
      </c>
      <c r="G222" s="232" t="s">
        <v>286</v>
      </c>
      <c r="H222" s="233">
        <v>610</v>
      </c>
      <c r="I222" s="234"/>
      <c r="J222" s="235">
        <f>ROUND(I222*H222,2)</f>
        <v>0</v>
      </c>
      <c r="K222" s="231" t="s">
        <v>5</v>
      </c>
      <c r="L222" s="236"/>
      <c r="M222" s="237" t="s">
        <v>5</v>
      </c>
      <c r="N222" s="238" t="s">
        <v>45</v>
      </c>
      <c r="O222" s="42"/>
      <c r="P222" s="184">
        <f>O222*H222</f>
        <v>0</v>
      </c>
      <c r="Q222" s="184">
        <v>1.1999999999999999E-3</v>
      </c>
      <c r="R222" s="184">
        <f>Q222*H222</f>
        <v>0.73199999999999998</v>
      </c>
      <c r="S222" s="184">
        <v>0</v>
      </c>
      <c r="T222" s="185">
        <f>S222*H222</f>
        <v>0</v>
      </c>
      <c r="AR222" s="24" t="s">
        <v>346</v>
      </c>
      <c r="AT222" s="24" t="s">
        <v>251</v>
      </c>
      <c r="AU222" s="24" t="s">
        <v>83</v>
      </c>
      <c r="AY222" s="24" t="s">
        <v>124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24" t="s">
        <v>24</v>
      </c>
      <c r="BK222" s="186">
        <f>ROUND(I222*H222,2)</f>
        <v>0</v>
      </c>
      <c r="BL222" s="24" t="s">
        <v>256</v>
      </c>
      <c r="BM222" s="24" t="s">
        <v>737</v>
      </c>
    </row>
    <row r="223" spans="2:65" s="1" customFormat="1" ht="13.5">
      <c r="B223" s="41"/>
      <c r="D223" s="187" t="s">
        <v>133</v>
      </c>
      <c r="F223" s="188" t="s">
        <v>736</v>
      </c>
      <c r="I223" s="189"/>
      <c r="L223" s="41"/>
      <c r="M223" s="190"/>
      <c r="N223" s="42"/>
      <c r="O223" s="42"/>
      <c r="P223" s="42"/>
      <c r="Q223" s="42"/>
      <c r="R223" s="42"/>
      <c r="S223" s="42"/>
      <c r="T223" s="70"/>
      <c r="AT223" s="24" t="s">
        <v>133</v>
      </c>
      <c r="AU223" s="24" t="s">
        <v>83</v>
      </c>
    </row>
    <row r="224" spans="2:65" s="11" customFormat="1" ht="13.5">
      <c r="B224" s="191"/>
      <c r="D224" s="187" t="s">
        <v>135</v>
      </c>
      <c r="E224" s="200" t="s">
        <v>5</v>
      </c>
      <c r="F224" s="209" t="s">
        <v>738</v>
      </c>
      <c r="H224" s="210">
        <v>195</v>
      </c>
      <c r="I224" s="196"/>
      <c r="L224" s="191"/>
      <c r="M224" s="197"/>
      <c r="N224" s="198"/>
      <c r="O224" s="198"/>
      <c r="P224" s="198"/>
      <c r="Q224" s="198"/>
      <c r="R224" s="198"/>
      <c r="S224" s="198"/>
      <c r="T224" s="199"/>
      <c r="AT224" s="200" t="s">
        <v>135</v>
      </c>
      <c r="AU224" s="200" t="s">
        <v>83</v>
      </c>
      <c r="AV224" s="11" t="s">
        <v>83</v>
      </c>
      <c r="AW224" s="11" t="s">
        <v>37</v>
      </c>
      <c r="AX224" s="11" t="s">
        <v>74</v>
      </c>
      <c r="AY224" s="200" t="s">
        <v>124</v>
      </c>
    </row>
    <row r="225" spans="2:51" s="12" customFormat="1" ht="13.5">
      <c r="B225" s="201"/>
      <c r="D225" s="187" t="s">
        <v>135</v>
      </c>
      <c r="E225" s="202" t="s">
        <v>5</v>
      </c>
      <c r="F225" s="203" t="s">
        <v>619</v>
      </c>
      <c r="H225" s="204" t="s">
        <v>5</v>
      </c>
      <c r="I225" s="205"/>
      <c r="L225" s="201"/>
      <c r="M225" s="206"/>
      <c r="N225" s="207"/>
      <c r="O225" s="207"/>
      <c r="P225" s="207"/>
      <c r="Q225" s="207"/>
      <c r="R225" s="207"/>
      <c r="S225" s="207"/>
      <c r="T225" s="208"/>
      <c r="AT225" s="204" t="s">
        <v>135</v>
      </c>
      <c r="AU225" s="204" t="s">
        <v>83</v>
      </c>
      <c r="AV225" s="12" t="s">
        <v>24</v>
      </c>
      <c r="AW225" s="12" t="s">
        <v>37</v>
      </c>
      <c r="AX225" s="12" t="s">
        <v>74</v>
      </c>
      <c r="AY225" s="204" t="s">
        <v>124</v>
      </c>
    </row>
    <row r="226" spans="2:51" s="11" customFormat="1" ht="13.5">
      <c r="B226" s="191"/>
      <c r="D226" s="187" t="s">
        <v>135</v>
      </c>
      <c r="E226" s="200" t="s">
        <v>5</v>
      </c>
      <c r="F226" s="209" t="s">
        <v>739</v>
      </c>
      <c r="H226" s="210">
        <v>25</v>
      </c>
      <c r="I226" s="196"/>
      <c r="L226" s="191"/>
      <c r="M226" s="197"/>
      <c r="N226" s="198"/>
      <c r="O226" s="198"/>
      <c r="P226" s="198"/>
      <c r="Q226" s="198"/>
      <c r="R226" s="198"/>
      <c r="S226" s="198"/>
      <c r="T226" s="199"/>
      <c r="AT226" s="200" t="s">
        <v>135</v>
      </c>
      <c r="AU226" s="200" t="s">
        <v>83</v>
      </c>
      <c r="AV226" s="11" t="s">
        <v>83</v>
      </c>
      <c r="AW226" s="11" t="s">
        <v>37</v>
      </c>
      <c r="AX226" s="11" t="s">
        <v>74</v>
      </c>
      <c r="AY226" s="200" t="s">
        <v>124</v>
      </c>
    </row>
    <row r="227" spans="2:51" s="11" customFormat="1" ht="13.5">
      <c r="B227" s="191"/>
      <c r="D227" s="187" t="s">
        <v>135</v>
      </c>
      <c r="E227" s="200" t="s">
        <v>5</v>
      </c>
      <c r="F227" s="209" t="s">
        <v>740</v>
      </c>
      <c r="H227" s="210">
        <v>74</v>
      </c>
      <c r="I227" s="196"/>
      <c r="L227" s="191"/>
      <c r="M227" s="197"/>
      <c r="N227" s="198"/>
      <c r="O227" s="198"/>
      <c r="P227" s="198"/>
      <c r="Q227" s="198"/>
      <c r="R227" s="198"/>
      <c r="S227" s="198"/>
      <c r="T227" s="199"/>
      <c r="AT227" s="200" t="s">
        <v>135</v>
      </c>
      <c r="AU227" s="200" t="s">
        <v>83</v>
      </c>
      <c r="AV227" s="11" t="s">
        <v>83</v>
      </c>
      <c r="AW227" s="11" t="s">
        <v>37</v>
      </c>
      <c r="AX227" s="11" t="s">
        <v>74</v>
      </c>
      <c r="AY227" s="200" t="s">
        <v>124</v>
      </c>
    </row>
    <row r="228" spans="2:51" s="11" customFormat="1" ht="13.5">
      <c r="B228" s="191"/>
      <c r="D228" s="187" t="s">
        <v>135</v>
      </c>
      <c r="E228" s="200" t="s">
        <v>5</v>
      </c>
      <c r="F228" s="209" t="s">
        <v>741</v>
      </c>
      <c r="H228" s="210">
        <v>51</v>
      </c>
      <c r="I228" s="196"/>
      <c r="L228" s="191"/>
      <c r="M228" s="197"/>
      <c r="N228" s="198"/>
      <c r="O228" s="198"/>
      <c r="P228" s="198"/>
      <c r="Q228" s="198"/>
      <c r="R228" s="198"/>
      <c r="S228" s="198"/>
      <c r="T228" s="199"/>
      <c r="AT228" s="200" t="s">
        <v>135</v>
      </c>
      <c r="AU228" s="200" t="s">
        <v>83</v>
      </c>
      <c r="AV228" s="11" t="s">
        <v>83</v>
      </c>
      <c r="AW228" s="11" t="s">
        <v>37</v>
      </c>
      <c r="AX228" s="11" t="s">
        <v>74</v>
      </c>
      <c r="AY228" s="200" t="s">
        <v>124</v>
      </c>
    </row>
    <row r="229" spans="2:51" s="12" customFormat="1" ht="13.5">
      <c r="B229" s="201"/>
      <c r="D229" s="187" t="s">
        <v>135</v>
      </c>
      <c r="E229" s="202" t="s">
        <v>5</v>
      </c>
      <c r="F229" s="203" t="s">
        <v>623</v>
      </c>
      <c r="H229" s="204" t="s">
        <v>5</v>
      </c>
      <c r="I229" s="205"/>
      <c r="L229" s="201"/>
      <c r="M229" s="206"/>
      <c r="N229" s="207"/>
      <c r="O229" s="207"/>
      <c r="P229" s="207"/>
      <c r="Q229" s="207"/>
      <c r="R229" s="207"/>
      <c r="S229" s="207"/>
      <c r="T229" s="208"/>
      <c r="AT229" s="204" t="s">
        <v>135</v>
      </c>
      <c r="AU229" s="204" t="s">
        <v>83</v>
      </c>
      <c r="AV229" s="12" t="s">
        <v>24</v>
      </c>
      <c r="AW229" s="12" t="s">
        <v>37</v>
      </c>
      <c r="AX229" s="12" t="s">
        <v>74</v>
      </c>
      <c r="AY229" s="204" t="s">
        <v>124</v>
      </c>
    </row>
    <row r="230" spans="2:51" s="11" customFormat="1" ht="13.5">
      <c r="B230" s="191"/>
      <c r="D230" s="187" t="s">
        <v>135</v>
      </c>
      <c r="E230" s="200" t="s">
        <v>5</v>
      </c>
      <c r="F230" s="209" t="s">
        <v>742</v>
      </c>
      <c r="H230" s="210">
        <v>124</v>
      </c>
      <c r="I230" s="196"/>
      <c r="L230" s="191"/>
      <c r="M230" s="197"/>
      <c r="N230" s="198"/>
      <c r="O230" s="198"/>
      <c r="P230" s="198"/>
      <c r="Q230" s="198"/>
      <c r="R230" s="198"/>
      <c r="S230" s="198"/>
      <c r="T230" s="199"/>
      <c r="AT230" s="200" t="s">
        <v>135</v>
      </c>
      <c r="AU230" s="200" t="s">
        <v>83</v>
      </c>
      <c r="AV230" s="11" t="s">
        <v>83</v>
      </c>
      <c r="AW230" s="11" t="s">
        <v>37</v>
      </c>
      <c r="AX230" s="11" t="s">
        <v>74</v>
      </c>
      <c r="AY230" s="200" t="s">
        <v>124</v>
      </c>
    </row>
    <row r="231" spans="2:51" s="11" customFormat="1" ht="13.5">
      <c r="B231" s="191"/>
      <c r="D231" s="187" t="s">
        <v>135</v>
      </c>
      <c r="E231" s="200" t="s">
        <v>5</v>
      </c>
      <c r="F231" s="209" t="s">
        <v>743</v>
      </c>
      <c r="H231" s="210">
        <v>110</v>
      </c>
      <c r="I231" s="196"/>
      <c r="L231" s="191"/>
      <c r="M231" s="197"/>
      <c r="N231" s="198"/>
      <c r="O231" s="198"/>
      <c r="P231" s="198"/>
      <c r="Q231" s="198"/>
      <c r="R231" s="198"/>
      <c r="S231" s="198"/>
      <c r="T231" s="199"/>
      <c r="AT231" s="200" t="s">
        <v>135</v>
      </c>
      <c r="AU231" s="200" t="s">
        <v>83</v>
      </c>
      <c r="AV231" s="11" t="s">
        <v>83</v>
      </c>
      <c r="AW231" s="11" t="s">
        <v>37</v>
      </c>
      <c r="AX231" s="11" t="s">
        <v>74</v>
      </c>
      <c r="AY231" s="200" t="s">
        <v>124</v>
      </c>
    </row>
    <row r="232" spans="2:51" s="12" customFormat="1" ht="13.5">
      <c r="B232" s="201"/>
      <c r="D232" s="187" t="s">
        <v>135</v>
      </c>
      <c r="E232" s="202" t="s">
        <v>5</v>
      </c>
      <c r="F232" s="203" t="s">
        <v>630</v>
      </c>
      <c r="H232" s="204" t="s">
        <v>5</v>
      </c>
      <c r="I232" s="205"/>
      <c r="L232" s="201"/>
      <c r="M232" s="206"/>
      <c r="N232" s="207"/>
      <c r="O232" s="207"/>
      <c r="P232" s="207"/>
      <c r="Q232" s="207"/>
      <c r="R232" s="207"/>
      <c r="S232" s="207"/>
      <c r="T232" s="208"/>
      <c r="AT232" s="204" t="s">
        <v>135</v>
      </c>
      <c r="AU232" s="204" t="s">
        <v>83</v>
      </c>
      <c r="AV232" s="12" t="s">
        <v>24</v>
      </c>
      <c r="AW232" s="12" t="s">
        <v>37</v>
      </c>
      <c r="AX232" s="12" t="s">
        <v>74</v>
      </c>
      <c r="AY232" s="204" t="s">
        <v>124</v>
      </c>
    </row>
    <row r="233" spans="2:51" s="11" customFormat="1" ht="13.5">
      <c r="B233" s="191"/>
      <c r="D233" s="187" t="s">
        <v>135</v>
      </c>
      <c r="E233" s="200" t="s">
        <v>5</v>
      </c>
      <c r="F233" s="209" t="s">
        <v>744</v>
      </c>
      <c r="H233" s="210">
        <v>3</v>
      </c>
      <c r="I233" s="196"/>
      <c r="L233" s="191"/>
      <c r="M233" s="197"/>
      <c r="N233" s="198"/>
      <c r="O233" s="198"/>
      <c r="P233" s="198"/>
      <c r="Q233" s="198"/>
      <c r="R233" s="198"/>
      <c r="S233" s="198"/>
      <c r="T233" s="199"/>
      <c r="AT233" s="200" t="s">
        <v>135</v>
      </c>
      <c r="AU233" s="200" t="s">
        <v>83</v>
      </c>
      <c r="AV233" s="11" t="s">
        <v>83</v>
      </c>
      <c r="AW233" s="11" t="s">
        <v>37</v>
      </c>
      <c r="AX233" s="11" t="s">
        <v>74</v>
      </c>
      <c r="AY233" s="200" t="s">
        <v>124</v>
      </c>
    </row>
    <row r="234" spans="2:51" s="11" customFormat="1" ht="13.5">
      <c r="B234" s="191"/>
      <c r="D234" s="187" t="s">
        <v>135</v>
      </c>
      <c r="E234" s="200" t="s">
        <v>5</v>
      </c>
      <c r="F234" s="209" t="s">
        <v>745</v>
      </c>
      <c r="H234" s="210">
        <v>2</v>
      </c>
      <c r="I234" s="196"/>
      <c r="L234" s="191"/>
      <c r="M234" s="197"/>
      <c r="N234" s="198"/>
      <c r="O234" s="198"/>
      <c r="P234" s="198"/>
      <c r="Q234" s="198"/>
      <c r="R234" s="198"/>
      <c r="S234" s="198"/>
      <c r="T234" s="199"/>
      <c r="AT234" s="200" t="s">
        <v>135</v>
      </c>
      <c r="AU234" s="200" t="s">
        <v>83</v>
      </c>
      <c r="AV234" s="11" t="s">
        <v>83</v>
      </c>
      <c r="AW234" s="11" t="s">
        <v>37</v>
      </c>
      <c r="AX234" s="11" t="s">
        <v>74</v>
      </c>
      <c r="AY234" s="200" t="s">
        <v>124</v>
      </c>
    </row>
    <row r="235" spans="2:51" s="12" customFormat="1" ht="13.5">
      <c r="B235" s="201"/>
      <c r="D235" s="187" t="s">
        <v>135</v>
      </c>
      <c r="E235" s="202" t="s">
        <v>5</v>
      </c>
      <c r="F235" s="203" t="s">
        <v>633</v>
      </c>
      <c r="H235" s="204" t="s">
        <v>5</v>
      </c>
      <c r="I235" s="205"/>
      <c r="L235" s="201"/>
      <c r="M235" s="206"/>
      <c r="N235" s="207"/>
      <c r="O235" s="207"/>
      <c r="P235" s="207"/>
      <c r="Q235" s="207"/>
      <c r="R235" s="207"/>
      <c r="S235" s="207"/>
      <c r="T235" s="208"/>
      <c r="AT235" s="204" t="s">
        <v>135</v>
      </c>
      <c r="AU235" s="204" t="s">
        <v>83</v>
      </c>
      <c r="AV235" s="12" t="s">
        <v>24</v>
      </c>
      <c r="AW235" s="12" t="s">
        <v>37</v>
      </c>
      <c r="AX235" s="12" t="s">
        <v>74</v>
      </c>
      <c r="AY235" s="204" t="s">
        <v>124</v>
      </c>
    </row>
    <row r="236" spans="2:51" s="11" customFormat="1" ht="13.5">
      <c r="B236" s="191"/>
      <c r="D236" s="187" t="s">
        <v>135</v>
      </c>
      <c r="E236" s="200" t="s">
        <v>5</v>
      </c>
      <c r="F236" s="209" t="s">
        <v>746</v>
      </c>
      <c r="H236" s="210">
        <v>10</v>
      </c>
      <c r="I236" s="196"/>
      <c r="L236" s="191"/>
      <c r="M236" s="197"/>
      <c r="N236" s="198"/>
      <c r="O236" s="198"/>
      <c r="P236" s="198"/>
      <c r="Q236" s="198"/>
      <c r="R236" s="198"/>
      <c r="S236" s="198"/>
      <c r="T236" s="199"/>
      <c r="AT236" s="200" t="s">
        <v>135</v>
      </c>
      <c r="AU236" s="200" t="s">
        <v>83</v>
      </c>
      <c r="AV236" s="11" t="s">
        <v>83</v>
      </c>
      <c r="AW236" s="11" t="s">
        <v>37</v>
      </c>
      <c r="AX236" s="11" t="s">
        <v>74</v>
      </c>
      <c r="AY236" s="200" t="s">
        <v>124</v>
      </c>
    </row>
    <row r="237" spans="2:51" s="11" customFormat="1" ht="13.5">
      <c r="B237" s="191"/>
      <c r="D237" s="187" t="s">
        <v>135</v>
      </c>
      <c r="E237" s="200" t="s">
        <v>5</v>
      </c>
      <c r="F237" s="209" t="s">
        <v>747</v>
      </c>
      <c r="H237" s="210">
        <v>3</v>
      </c>
      <c r="I237" s="196"/>
      <c r="L237" s="191"/>
      <c r="M237" s="197"/>
      <c r="N237" s="198"/>
      <c r="O237" s="198"/>
      <c r="P237" s="198"/>
      <c r="Q237" s="198"/>
      <c r="R237" s="198"/>
      <c r="S237" s="198"/>
      <c r="T237" s="199"/>
      <c r="AT237" s="200" t="s">
        <v>135</v>
      </c>
      <c r="AU237" s="200" t="s">
        <v>83</v>
      </c>
      <c r="AV237" s="11" t="s">
        <v>83</v>
      </c>
      <c r="AW237" s="11" t="s">
        <v>37</v>
      </c>
      <c r="AX237" s="11" t="s">
        <v>74</v>
      </c>
      <c r="AY237" s="200" t="s">
        <v>124</v>
      </c>
    </row>
    <row r="238" spans="2:51" s="12" customFormat="1" ht="13.5">
      <c r="B238" s="201"/>
      <c r="D238" s="187" t="s">
        <v>135</v>
      </c>
      <c r="E238" s="202" t="s">
        <v>5</v>
      </c>
      <c r="F238" s="203" t="s">
        <v>636</v>
      </c>
      <c r="H238" s="204" t="s">
        <v>5</v>
      </c>
      <c r="I238" s="205"/>
      <c r="L238" s="201"/>
      <c r="M238" s="206"/>
      <c r="N238" s="207"/>
      <c r="O238" s="207"/>
      <c r="P238" s="207"/>
      <c r="Q238" s="207"/>
      <c r="R238" s="207"/>
      <c r="S238" s="207"/>
      <c r="T238" s="208"/>
      <c r="AT238" s="204" t="s">
        <v>135</v>
      </c>
      <c r="AU238" s="204" t="s">
        <v>83</v>
      </c>
      <c r="AV238" s="12" t="s">
        <v>24</v>
      </c>
      <c r="AW238" s="12" t="s">
        <v>37</v>
      </c>
      <c r="AX238" s="12" t="s">
        <v>74</v>
      </c>
      <c r="AY238" s="204" t="s">
        <v>124</v>
      </c>
    </row>
    <row r="239" spans="2:51" s="11" customFormat="1" ht="13.5">
      <c r="B239" s="191"/>
      <c r="D239" s="187" t="s">
        <v>135</v>
      </c>
      <c r="E239" s="200" t="s">
        <v>5</v>
      </c>
      <c r="F239" s="209" t="s">
        <v>748</v>
      </c>
      <c r="H239" s="210">
        <v>6</v>
      </c>
      <c r="I239" s="196"/>
      <c r="L239" s="191"/>
      <c r="M239" s="197"/>
      <c r="N239" s="198"/>
      <c r="O239" s="198"/>
      <c r="P239" s="198"/>
      <c r="Q239" s="198"/>
      <c r="R239" s="198"/>
      <c r="S239" s="198"/>
      <c r="T239" s="199"/>
      <c r="AT239" s="200" t="s">
        <v>135</v>
      </c>
      <c r="AU239" s="200" t="s">
        <v>83</v>
      </c>
      <c r="AV239" s="11" t="s">
        <v>83</v>
      </c>
      <c r="AW239" s="11" t="s">
        <v>37</v>
      </c>
      <c r="AX239" s="11" t="s">
        <v>74</v>
      </c>
      <c r="AY239" s="200" t="s">
        <v>124</v>
      </c>
    </row>
    <row r="240" spans="2:51" s="11" customFormat="1" ht="13.5">
      <c r="B240" s="191"/>
      <c r="D240" s="187" t="s">
        <v>135</v>
      </c>
      <c r="E240" s="200" t="s">
        <v>5</v>
      </c>
      <c r="F240" s="209" t="s">
        <v>749</v>
      </c>
      <c r="H240" s="210">
        <v>7</v>
      </c>
      <c r="I240" s="196"/>
      <c r="L240" s="191"/>
      <c r="M240" s="197"/>
      <c r="N240" s="198"/>
      <c r="O240" s="198"/>
      <c r="P240" s="198"/>
      <c r="Q240" s="198"/>
      <c r="R240" s="198"/>
      <c r="S240" s="198"/>
      <c r="T240" s="199"/>
      <c r="AT240" s="200" t="s">
        <v>135</v>
      </c>
      <c r="AU240" s="200" t="s">
        <v>83</v>
      </c>
      <c r="AV240" s="11" t="s">
        <v>83</v>
      </c>
      <c r="AW240" s="11" t="s">
        <v>37</v>
      </c>
      <c r="AX240" s="11" t="s">
        <v>74</v>
      </c>
      <c r="AY240" s="200" t="s">
        <v>124</v>
      </c>
    </row>
    <row r="241" spans="2:65" s="13" customFormat="1" ht="13.5">
      <c r="B241" s="211"/>
      <c r="D241" s="192" t="s">
        <v>135</v>
      </c>
      <c r="E241" s="212" t="s">
        <v>5</v>
      </c>
      <c r="F241" s="213" t="s">
        <v>153</v>
      </c>
      <c r="H241" s="214">
        <v>610</v>
      </c>
      <c r="I241" s="215"/>
      <c r="L241" s="211"/>
      <c r="M241" s="216"/>
      <c r="N241" s="217"/>
      <c r="O241" s="217"/>
      <c r="P241" s="217"/>
      <c r="Q241" s="217"/>
      <c r="R241" s="217"/>
      <c r="S241" s="217"/>
      <c r="T241" s="218"/>
      <c r="AT241" s="219" t="s">
        <v>135</v>
      </c>
      <c r="AU241" s="219" t="s">
        <v>83</v>
      </c>
      <c r="AV241" s="13" t="s">
        <v>131</v>
      </c>
      <c r="AW241" s="13" t="s">
        <v>37</v>
      </c>
      <c r="AX241" s="13" t="s">
        <v>24</v>
      </c>
      <c r="AY241" s="219" t="s">
        <v>124</v>
      </c>
    </row>
    <row r="242" spans="2:65" s="1" customFormat="1" ht="22.5" customHeight="1">
      <c r="B242" s="174"/>
      <c r="C242" s="175" t="s">
        <v>394</v>
      </c>
      <c r="D242" s="175" t="s">
        <v>126</v>
      </c>
      <c r="E242" s="176" t="s">
        <v>750</v>
      </c>
      <c r="F242" s="177" t="s">
        <v>751</v>
      </c>
      <c r="G242" s="178" t="s">
        <v>286</v>
      </c>
      <c r="H242" s="179">
        <v>28</v>
      </c>
      <c r="I242" s="180"/>
      <c r="J242" s="181">
        <f>ROUND(I242*H242,2)</f>
        <v>0</v>
      </c>
      <c r="K242" s="177" t="s">
        <v>130</v>
      </c>
      <c r="L242" s="41"/>
      <c r="M242" s="182" t="s">
        <v>5</v>
      </c>
      <c r="N242" s="183" t="s">
        <v>45</v>
      </c>
      <c r="O242" s="42"/>
      <c r="P242" s="184">
        <f>O242*H242</f>
        <v>0</v>
      </c>
      <c r="Q242" s="184">
        <v>4.6999999999999999E-4</v>
      </c>
      <c r="R242" s="184">
        <f>Q242*H242</f>
        <v>1.316E-2</v>
      </c>
      <c r="S242" s="184">
        <v>0</v>
      </c>
      <c r="T242" s="185">
        <f>S242*H242</f>
        <v>0</v>
      </c>
      <c r="AR242" s="24" t="s">
        <v>256</v>
      </c>
      <c r="AT242" s="24" t="s">
        <v>126</v>
      </c>
      <c r="AU242" s="24" t="s">
        <v>83</v>
      </c>
      <c r="AY242" s="24" t="s">
        <v>124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24" t="s">
        <v>24</v>
      </c>
      <c r="BK242" s="186">
        <f>ROUND(I242*H242,2)</f>
        <v>0</v>
      </c>
      <c r="BL242" s="24" t="s">
        <v>256</v>
      </c>
      <c r="BM242" s="24" t="s">
        <v>752</v>
      </c>
    </row>
    <row r="243" spans="2:65" s="1" customFormat="1" ht="13.5">
      <c r="B243" s="41"/>
      <c r="D243" s="187" t="s">
        <v>133</v>
      </c>
      <c r="F243" s="188" t="s">
        <v>753</v>
      </c>
      <c r="I243" s="189"/>
      <c r="L243" s="41"/>
      <c r="M243" s="190"/>
      <c r="N243" s="42"/>
      <c r="O243" s="42"/>
      <c r="P243" s="42"/>
      <c r="Q243" s="42"/>
      <c r="R243" s="42"/>
      <c r="S243" s="42"/>
      <c r="T243" s="70"/>
      <c r="AT243" s="24" t="s">
        <v>133</v>
      </c>
      <c r="AU243" s="24" t="s">
        <v>83</v>
      </c>
    </row>
    <row r="244" spans="2:65" s="11" customFormat="1" ht="13.5">
      <c r="B244" s="191"/>
      <c r="D244" s="192" t="s">
        <v>135</v>
      </c>
      <c r="E244" s="193" t="s">
        <v>5</v>
      </c>
      <c r="F244" s="194" t="s">
        <v>754</v>
      </c>
      <c r="H244" s="195">
        <v>28</v>
      </c>
      <c r="I244" s="196"/>
      <c r="L244" s="191"/>
      <c r="M244" s="197"/>
      <c r="N244" s="198"/>
      <c r="O244" s="198"/>
      <c r="P244" s="198"/>
      <c r="Q244" s="198"/>
      <c r="R244" s="198"/>
      <c r="S244" s="198"/>
      <c r="T244" s="199"/>
      <c r="AT244" s="200" t="s">
        <v>135</v>
      </c>
      <c r="AU244" s="200" t="s">
        <v>83</v>
      </c>
      <c r="AV244" s="11" t="s">
        <v>83</v>
      </c>
      <c r="AW244" s="11" t="s">
        <v>37</v>
      </c>
      <c r="AX244" s="11" t="s">
        <v>24</v>
      </c>
      <c r="AY244" s="200" t="s">
        <v>124</v>
      </c>
    </row>
    <row r="245" spans="2:65" s="1" customFormat="1" ht="22.5" customHeight="1">
      <c r="B245" s="174"/>
      <c r="C245" s="175" t="s">
        <v>399</v>
      </c>
      <c r="D245" s="175" t="s">
        <v>126</v>
      </c>
      <c r="E245" s="176" t="s">
        <v>755</v>
      </c>
      <c r="F245" s="177" t="s">
        <v>756</v>
      </c>
      <c r="G245" s="178" t="s">
        <v>286</v>
      </c>
      <c r="H245" s="179">
        <v>30</v>
      </c>
      <c r="I245" s="180"/>
      <c r="J245" s="181">
        <f>ROUND(I245*H245,2)</f>
        <v>0</v>
      </c>
      <c r="K245" s="177" t="s">
        <v>130</v>
      </c>
      <c r="L245" s="41"/>
      <c r="M245" s="182" t="s">
        <v>5</v>
      </c>
      <c r="N245" s="183" t="s">
        <v>45</v>
      </c>
      <c r="O245" s="42"/>
      <c r="P245" s="184">
        <f>O245*H245</f>
        <v>0</v>
      </c>
      <c r="Q245" s="184">
        <v>5.9999999999999995E-4</v>
      </c>
      <c r="R245" s="184">
        <f>Q245*H245</f>
        <v>1.7999999999999999E-2</v>
      </c>
      <c r="S245" s="184">
        <v>0</v>
      </c>
      <c r="T245" s="185">
        <f>S245*H245</f>
        <v>0</v>
      </c>
      <c r="AR245" s="24" t="s">
        <v>256</v>
      </c>
      <c r="AT245" s="24" t="s">
        <v>126</v>
      </c>
      <c r="AU245" s="24" t="s">
        <v>83</v>
      </c>
      <c r="AY245" s="24" t="s">
        <v>124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24" t="s">
        <v>24</v>
      </c>
      <c r="BK245" s="186">
        <f>ROUND(I245*H245,2)</f>
        <v>0</v>
      </c>
      <c r="BL245" s="24" t="s">
        <v>256</v>
      </c>
      <c r="BM245" s="24" t="s">
        <v>757</v>
      </c>
    </row>
    <row r="246" spans="2:65" s="1" customFormat="1" ht="13.5">
      <c r="B246" s="41"/>
      <c r="D246" s="187" t="s">
        <v>133</v>
      </c>
      <c r="F246" s="188" t="s">
        <v>758</v>
      </c>
      <c r="I246" s="189"/>
      <c r="L246" s="41"/>
      <c r="M246" s="190"/>
      <c r="N246" s="42"/>
      <c r="O246" s="42"/>
      <c r="P246" s="42"/>
      <c r="Q246" s="42"/>
      <c r="R246" s="42"/>
      <c r="S246" s="42"/>
      <c r="T246" s="70"/>
      <c r="AT246" s="24" t="s">
        <v>133</v>
      </c>
      <c r="AU246" s="24" t="s">
        <v>83</v>
      </c>
    </row>
    <row r="247" spans="2:65" s="11" customFormat="1" ht="13.5">
      <c r="B247" s="191"/>
      <c r="D247" s="192" t="s">
        <v>135</v>
      </c>
      <c r="E247" s="193" t="s">
        <v>5</v>
      </c>
      <c r="F247" s="194" t="s">
        <v>759</v>
      </c>
      <c r="H247" s="195">
        <v>30</v>
      </c>
      <c r="I247" s="196"/>
      <c r="L247" s="191"/>
      <c r="M247" s="197"/>
      <c r="N247" s="198"/>
      <c r="O247" s="198"/>
      <c r="P247" s="198"/>
      <c r="Q247" s="198"/>
      <c r="R247" s="198"/>
      <c r="S247" s="198"/>
      <c r="T247" s="199"/>
      <c r="AT247" s="200" t="s">
        <v>135</v>
      </c>
      <c r="AU247" s="200" t="s">
        <v>83</v>
      </c>
      <c r="AV247" s="11" t="s">
        <v>83</v>
      </c>
      <c r="AW247" s="11" t="s">
        <v>37</v>
      </c>
      <c r="AX247" s="11" t="s">
        <v>24</v>
      </c>
      <c r="AY247" s="200" t="s">
        <v>124</v>
      </c>
    </row>
    <row r="248" spans="2:65" s="1" customFormat="1" ht="22.5" customHeight="1">
      <c r="B248" s="174"/>
      <c r="C248" s="175" t="s">
        <v>404</v>
      </c>
      <c r="D248" s="175" t="s">
        <v>126</v>
      </c>
      <c r="E248" s="176" t="s">
        <v>760</v>
      </c>
      <c r="F248" s="177" t="s">
        <v>761</v>
      </c>
      <c r="G248" s="178" t="s">
        <v>301</v>
      </c>
      <c r="H248" s="179">
        <v>4</v>
      </c>
      <c r="I248" s="180"/>
      <c r="J248" s="181">
        <f>ROUND(I248*H248,2)</f>
        <v>0</v>
      </c>
      <c r="K248" s="177" t="s">
        <v>130</v>
      </c>
      <c r="L248" s="41"/>
      <c r="M248" s="182" t="s">
        <v>5</v>
      </c>
      <c r="N248" s="183" t="s">
        <v>45</v>
      </c>
      <c r="O248" s="42"/>
      <c r="P248" s="184">
        <f>O248*H248</f>
        <v>0</v>
      </c>
      <c r="Q248" s="184">
        <v>9.7199999999999995E-3</v>
      </c>
      <c r="R248" s="184">
        <f>Q248*H248</f>
        <v>3.8879999999999998E-2</v>
      </c>
      <c r="S248" s="184">
        <v>0</v>
      </c>
      <c r="T248" s="185">
        <f>S248*H248</f>
        <v>0</v>
      </c>
      <c r="AR248" s="24" t="s">
        <v>256</v>
      </c>
      <c r="AT248" s="24" t="s">
        <v>126</v>
      </c>
      <c r="AU248" s="24" t="s">
        <v>83</v>
      </c>
      <c r="AY248" s="24" t="s">
        <v>124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24" t="s">
        <v>24</v>
      </c>
      <c r="BK248" s="186">
        <f>ROUND(I248*H248,2)</f>
        <v>0</v>
      </c>
      <c r="BL248" s="24" t="s">
        <v>256</v>
      </c>
      <c r="BM248" s="24" t="s">
        <v>762</v>
      </c>
    </row>
    <row r="249" spans="2:65" s="1" customFormat="1" ht="13.5">
      <c r="B249" s="41"/>
      <c r="D249" s="192" t="s">
        <v>133</v>
      </c>
      <c r="F249" s="220" t="s">
        <v>763</v>
      </c>
      <c r="I249" s="189"/>
      <c r="L249" s="41"/>
      <c r="M249" s="190"/>
      <c r="N249" s="42"/>
      <c r="O249" s="42"/>
      <c r="P249" s="42"/>
      <c r="Q249" s="42"/>
      <c r="R249" s="42"/>
      <c r="S249" s="42"/>
      <c r="T249" s="70"/>
      <c r="AT249" s="24" t="s">
        <v>133</v>
      </c>
      <c r="AU249" s="24" t="s">
        <v>83</v>
      </c>
    </row>
    <row r="250" spans="2:65" s="1" customFormat="1" ht="22.5" customHeight="1">
      <c r="B250" s="174"/>
      <c r="C250" s="229" t="s">
        <v>416</v>
      </c>
      <c r="D250" s="229" t="s">
        <v>251</v>
      </c>
      <c r="E250" s="230" t="s">
        <v>764</v>
      </c>
      <c r="F250" s="231" t="s">
        <v>765</v>
      </c>
      <c r="G250" s="232" t="s">
        <v>390</v>
      </c>
      <c r="H250" s="233">
        <v>4</v>
      </c>
      <c r="I250" s="234"/>
      <c r="J250" s="235">
        <f>ROUND(I250*H250,2)</f>
        <v>0</v>
      </c>
      <c r="K250" s="231" t="s">
        <v>5</v>
      </c>
      <c r="L250" s="236"/>
      <c r="M250" s="237" t="s">
        <v>5</v>
      </c>
      <c r="N250" s="238" t="s">
        <v>45</v>
      </c>
      <c r="O250" s="42"/>
      <c r="P250" s="184">
        <f>O250*H250</f>
        <v>0</v>
      </c>
      <c r="Q250" s="184">
        <v>0</v>
      </c>
      <c r="R250" s="184">
        <f>Q250*H250</f>
        <v>0</v>
      </c>
      <c r="S250" s="184">
        <v>0</v>
      </c>
      <c r="T250" s="185">
        <f>S250*H250</f>
        <v>0</v>
      </c>
      <c r="AR250" s="24" t="s">
        <v>346</v>
      </c>
      <c r="AT250" s="24" t="s">
        <v>251</v>
      </c>
      <c r="AU250" s="24" t="s">
        <v>83</v>
      </c>
      <c r="AY250" s="24" t="s">
        <v>124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24" t="s">
        <v>24</v>
      </c>
      <c r="BK250" s="186">
        <f>ROUND(I250*H250,2)</f>
        <v>0</v>
      </c>
      <c r="BL250" s="24" t="s">
        <v>256</v>
      </c>
      <c r="BM250" s="24" t="s">
        <v>766</v>
      </c>
    </row>
    <row r="251" spans="2:65" s="1" customFormat="1" ht="22.5" customHeight="1">
      <c r="B251" s="174"/>
      <c r="C251" s="175" t="s">
        <v>423</v>
      </c>
      <c r="D251" s="175" t="s">
        <v>126</v>
      </c>
      <c r="E251" s="176" t="s">
        <v>767</v>
      </c>
      <c r="F251" s="177" t="s">
        <v>768</v>
      </c>
      <c r="G251" s="178" t="s">
        <v>301</v>
      </c>
      <c r="H251" s="179">
        <v>4</v>
      </c>
      <c r="I251" s="180"/>
      <c r="J251" s="181">
        <f>ROUND(I251*H251,2)</f>
        <v>0</v>
      </c>
      <c r="K251" s="177" t="s">
        <v>130</v>
      </c>
      <c r="L251" s="41"/>
      <c r="M251" s="182" t="s">
        <v>5</v>
      </c>
      <c r="N251" s="183" t="s">
        <v>45</v>
      </c>
      <c r="O251" s="42"/>
      <c r="P251" s="184">
        <f>O251*H251</f>
        <v>0</v>
      </c>
      <c r="Q251" s="184">
        <v>1.04E-2</v>
      </c>
      <c r="R251" s="184">
        <f>Q251*H251</f>
        <v>4.1599999999999998E-2</v>
      </c>
      <c r="S251" s="184">
        <v>0</v>
      </c>
      <c r="T251" s="185">
        <f>S251*H251</f>
        <v>0</v>
      </c>
      <c r="AR251" s="24" t="s">
        <v>256</v>
      </c>
      <c r="AT251" s="24" t="s">
        <v>126</v>
      </c>
      <c r="AU251" s="24" t="s">
        <v>83</v>
      </c>
      <c r="AY251" s="24" t="s">
        <v>124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24" t="s">
        <v>24</v>
      </c>
      <c r="BK251" s="186">
        <f>ROUND(I251*H251,2)</f>
        <v>0</v>
      </c>
      <c r="BL251" s="24" t="s">
        <v>256</v>
      </c>
      <c r="BM251" s="24" t="s">
        <v>769</v>
      </c>
    </row>
    <row r="252" spans="2:65" s="1" customFormat="1" ht="13.5">
      <c r="B252" s="41"/>
      <c r="D252" s="192" t="s">
        <v>133</v>
      </c>
      <c r="F252" s="220" t="s">
        <v>770</v>
      </c>
      <c r="I252" s="189"/>
      <c r="L252" s="41"/>
      <c r="M252" s="190"/>
      <c r="N252" s="42"/>
      <c r="O252" s="42"/>
      <c r="P252" s="42"/>
      <c r="Q252" s="42"/>
      <c r="R252" s="42"/>
      <c r="S252" s="42"/>
      <c r="T252" s="70"/>
      <c r="AT252" s="24" t="s">
        <v>133</v>
      </c>
      <c r="AU252" s="24" t="s">
        <v>83</v>
      </c>
    </row>
    <row r="253" spans="2:65" s="1" customFormat="1" ht="22.5" customHeight="1">
      <c r="B253" s="174"/>
      <c r="C253" s="229" t="s">
        <v>428</v>
      </c>
      <c r="D253" s="229" t="s">
        <v>251</v>
      </c>
      <c r="E253" s="230" t="s">
        <v>771</v>
      </c>
      <c r="F253" s="231" t="s">
        <v>772</v>
      </c>
      <c r="G253" s="232" t="s">
        <v>390</v>
      </c>
      <c r="H253" s="233">
        <v>4</v>
      </c>
      <c r="I253" s="234"/>
      <c r="J253" s="235">
        <f>ROUND(I253*H253,2)</f>
        <v>0</v>
      </c>
      <c r="K253" s="231" t="s">
        <v>5</v>
      </c>
      <c r="L253" s="236"/>
      <c r="M253" s="237" t="s">
        <v>5</v>
      </c>
      <c r="N253" s="238" t="s">
        <v>45</v>
      </c>
      <c r="O253" s="42"/>
      <c r="P253" s="184">
        <f>O253*H253</f>
        <v>0</v>
      </c>
      <c r="Q253" s="184">
        <v>0</v>
      </c>
      <c r="R253" s="184">
        <f>Q253*H253</f>
        <v>0</v>
      </c>
      <c r="S253" s="184">
        <v>0</v>
      </c>
      <c r="T253" s="185">
        <f>S253*H253</f>
        <v>0</v>
      </c>
      <c r="AR253" s="24" t="s">
        <v>346</v>
      </c>
      <c r="AT253" s="24" t="s">
        <v>251</v>
      </c>
      <c r="AU253" s="24" t="s">
        <v>83</v>
      </c>
      <c r="AY253" s="24" t="s">
        <v>124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24" t="s">
        <v>24</v>
      </c>
      <c r="BK253" s="186">
        <f>ROUND(I253*H253,2)</f>
        <v>0</v>
      </c>
      <c r="BL253" s="24" t="s">
        <v>256</v>
      </c>
      <c r="BM253" s="24" t="s">
        <v>773</v>
      </c>
    </row>
    <row r="254" spans="2:65" s="1" customFormat="1" ht="22.5" customHeight="1">
      <c r="B254" s="174"/>
      <c r="C254" s="175" t="s">
        <v>432</v>
      </c>
      <c r="D254" s="175" t="s">
        <v>126</v>
      </c>
      <c r="E254" s="176" t="s">
        <v>774</v>
      </c>
      <c r="F254" s="177" t="s">
        <v>775</v>
      </c>
      <c r="G254" s="178" t="s">
        <v>301</v>
      </c>
      <c r="H254" s="179">
        <v>19</v>
      </c>
      <c r="I254" s="180"/>
      <c r="J254" s="181">
        <f>ROUND(I254*H254,2)</f>
        <v>0</v>
      </c>
      <c r="K254" s="177" t="s">
        <v>5</v>
      </c>
      <c r="L254" s="41"/>
      <c r="M254" s="182" t="s">
        <v>5</v>
      </c>
      <c r="N254" s="183" t="s">
        <v>45</v>
      </c>
      <c r="O254" s="42"/>
      <c r="P254" s="184">
        <f>O254*H254</f>
        <v>0</v>
      </c>
      <c r="Q254" s="184">
        <v>1.6000000000000001E-4</v>
      </c>
      <c r="R254" s="184">
        <f>Q254*H254</f>
        <v>3.0400000000000002E-3</v>
      </c>
      <c r="S254" s="184">
        <v>0</v>
      </c>
      <c r="T254" s="185">
        <f>S254*H254</f>
        <v>0</v>
      </c>
      <c r="AR254" s="24" t="s">
        <v>256</v>
      </c>
      <c r="AT254" s="24" t="s">
        <v>126</v>
      </c>
      <c r="AU254" s="24" t="s">
        <v>83</v>
      </c>
      <c r="AY254" s="24" t="s">
        <v>124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24" t="s">
        <v>24</v>
      </c>
      <c r="BK254" s="186">
        <f>ROUND(I254*H254,2)</f>
        <v>0</v>
      </c>
      <c r="BL254" s="24" t="s">
        <v>256</v>
      </c>
      <c r="BM254" s="24" t="s">
        <v>776</v>
      </c>
    </row>
    <row r="255" spans="2:65" s="1" customFormat="1" ht="13.5">
      <c r="B255" s="41"/>
      <c r="D255" s="192" t="s">
        <v>133</v>
      </c>
      <c r="F255" s="220" t="s">
        <v>775</v>
      </c>
      <c r="I255" s="189"/>
      <c r="L255" s="41"/>
      <c r="M255" s="190"/>
      <c r="N255" s="42"/>
      <c r="O255" s="42"/>
      <c r="P255" s="42"/>
      <c r="Q255" s="42"/>
      <c r="R255" s="42"/>
      <c r="S255" s="42"/>
      <c r="T255" s="70"/>
      <c r="AT255" s="24" t="s">
        <v>133</v>
      </c>
      <c r="AU255" s="24" t="s">
        <v>83</v>
      </c>
    </row>
    <row r="256" spans="2:65" s="1" customFormat="1" ht="22.5" customHeight="1">
      <c r="B256" s="174"/>
      <c r="C256" s="229" t="s">
        <v>444</v>
      </c>
      <c r="D256" s="229" t="s">
        <v>251</v>
      </c>
      <c r="E256" s="230" t="s">
        <v>777</v>
      </c>
      <c r="F256" s="231" t="s">
        <v>778</v>
      </c>
      <c r="G256" s="232" t="s">
        <v>301</v>
      </c>
      <c r="H256" s="233">
        <v>19</v>
      </c>
      <c r="I256" s="234"/>
      <c r="J256" s="235">
        <f>ROUND(I256*H256,2)</f>
        <v>0</v>
      </c>
      <c r="K256" s="231" t="s">
        <v>5</v>
      </c>
      <c r="L256" s="236"/>
      <c r="M256" s="237" t="s">
        <v>5</v>
      </c>
      <c r="N256" s="238" t="s">
        <v>45</v>
      </c>
      <c r="O256" s="42"/>
      <c r="P256" s="184">
        <f>O256*H256</f>
        <v>0</v>
      </c>
      <c r="Q256" s="184">
        <v>4.8000000000000001E-4</v>
      </c>
      <c r="R256" s="184">
        <f>Q256*H256</f>
        <v>9.1199999999999996E-3</v>
      </c>
      <c r="S256" s="184">
        <v>0</v>
      </c>
      <c r="T256" s="185">
        <f>S256*H256</f>
        <v>0</v>
      </c>
      <c r="AR256" s="24" t="s">
        <v>346</v>
      </c>
      <c r="AT256" s="24" t="s">
        <v>251</v>
      </c>
      <c r="AU256" s="24" t="s">
        <v>83</v>
      </c>
      <c r="AY256" s="24" t="s">
        <v>124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24" t="s">
        <v>24</v>
      </c>
      <c r="BK256" s="186">
        <f>ROUND(I256*H256,2)</f>
        <v>0</v>
      </c>
      <c r="BL256" s="24" t="s">
        <v>256</v>
      </c>
      <c r="BM256" s="24" t="s">
        <v>779</v>
      </c>
    </row>
    <row r="257" spans="2:65" s="1" customFormat="1" ht="27">
      <c r="B257" s="41"/>
      <c r="D257" s="192" t="s">
        <v>329</v>
      </c>
      <c r="F257" s="242" t="s">
        <v>780</v>
      </c>
      <c r="I257" s="189"/>
      <c r="L257" s="41"/>
      <c r="M257" s="190"/>
      <c r="N257" s="42"/>
      <c r="O257" s="42"/>
      <c r="P257" s="42"/>
      <c r="Q257" s="42"/>
      <c r="R257" s="42"/>
      <c r="S257" s="42"/>
      <c r="T257" s="70"/>
      <c r="AT257" s="24" t="s">
        <v>329</v>
      </c>
      <c r="AU257" s="24" t="s">
        <v>83</v>
      </c>
    </row>
    <row r="258" spans="2:65" s="1" customFormat="1" ht="22.5" customHeight="1">
      <c r="B258" s="174"/>
      <c r="C258" s="175" t="s">
        <v>456</v>
      </c>
      <c r="D258" s="175" t="s">
        <v>126</v>
      </c>
      <c r="E258" s="176" t="s">
        <v>781</v>
      </c>
      <c r="F258" s="177" t="s">
        <v>782</v>
      </c>
      <c r="G258" s="178" t="s">
        <v>301</v>
      </c>
      <c r="H258" s="179">
        <v>9</v>
      </c>
      <c r="I258" s="180"/>
      <c r="J258" s="181">
        <f>ROUND(I258*H258,2)</f>
        <v>0</v>
      </c>
      <c r="K258" s="177" t="s">
        <v>5</v>
      </c>
      <c r="L258" s="41"/>
      <c r="M258" s="182" t="s">
        <v>5</v>
      </c>
      <c r="N258" s="183" t="s">
        <v>45</v>
      </c>
      <c r="O258" s="42"/>
      <c r="P258" s="184">
        <f>O258*H258</f>
        <v>0</v>
      </c>
      <c r="Q258" s="184">
        <v>2.9E-4</v>
      </c>
      <c r="R258" s="184">
        <f>Q258*H258</f>
        <v>2.6099999999999999E-3</v>
      </c>
      <c r="S258" s="184">
        <v>0</v>
      </c>
      <c r="T258" s="185">
        <f>S258*H258</f>
        <v>0</v>
      </c>
      <c r="AR258" s="24" t="s">
        <v>256</v>
      </c>
      <c r="AT258" s="24" t="s">
        <v>126</v>
      </c>
      <c r="AU258" s="24" t="s">
        <v>83</v>
      </c>
      <c r="AY258" s="24" t="s">
        <v>124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24" t="s">
        <v>24</v>
      </c>
      <c r="BK258" s="186">
        <f>ROUND(I258*H258,2)</f>
        <v>0</v>
      </c>
      <c r="BL258" s="24" t="s">
        <v>256</v>
      </c>
      <c r="BM258" s="24" t="s">
        <v>783</v>
      </c>
    </row>
    <row r="259" spans="2:65" s="1" customFormat="1" ht="13.5">
      <c r="B259" s="41"/>
      <c r="D259" s="192" t="s">
        <v>133</v>
      </c>
      <c r="F259" s="220" t="s">
        <v>784</v>
      </c>
      <c r="I259" s="189"/>
      <c r="L259" s="41"/>
      <c r="M259" s="190"/>
      <c r="N259" s="42"/>
      <c r="O259" s="42"/>
      <c r="P259" s="42"/>
      <c r="Q259" s="42"/>
      <c r="R259" s="42"/>
      <c r="S259" s="42"/>
      <c r="T259" s="70"/>
      <c r="AT259" s="24" t="s">
        <v>133</v>
      </c>
      <c r="AU259" s="24" t="s">
        <v>83</v>
      </c>
    </row>
    <row r="260" spans="2:65" s="1" customFormat="1" ht="22.5" customHeight="1">
      <c r="B260" s="174"/>
      <c r="C260" s="229" t="s">
        <v>462</v>
      </c>
      <c r="D260" s="229" t="s">
        <v>251</v>
      </c>
      <c r="E260" s="230" t="s">
        <v>785</v>
      </c>
      <c r="F260" s="231" t="s">
        <v>786</v>
      </c>
      <c r="G260" s="232" t="s">
        <v>301</v>
      </c>
      <c r="H260" s="233">
        <v>7</v>
      </c>
      <c r="I260" s="234"/>
      <c r="J260" s="235">
        <f>ROUND(I260*H260,2)</f>
        <v>0</v>
      </c>
      <c r="K260" s="231" t="s">
        <v>5</v>
      </c>
      <c r="L260" s="236"/>
      <c r="M260" s="237" t="s">
        <v>5</v>
      </c>
      <c r="N260" s="238" t="s">
        <v>45</v>
      </c>
      <c r="O260" s="42"/>
      <c r="P260" s="184">
        <f>O260*H260</f>
        <v>0</v>
      </c>
      <c r="Q260" s="184">
        <v>4.8000000000000001E-4</v>
      </c>
      <c r="R260" s="184">
        <f>Q260*H260</f>
        <v>3.3600000000000001E-3</v>
      </c>
      <c r="S260" s="184">
        <v>0</v>
      </c>
      <c r="T260" s="185">
        <f>S260*H260</f>
        <v>0</v>
      </c>
      <c r="AR260" s="24" t="s">
        <v>346</v>
      </c>
      <c r="AT260" s="24" t="s">
        <v>251</v>
      </c>
      <c r="AU260" s="24" t="s">
        <v>83</v>
      </c>
      <c r="AY260" s="24" t="s">
        <v>124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24" t="s">
        <v>24</v>
      </c>
      <c r="BK260" s="186">
        <f>ROUND(I260*H260,2)</f>
        <v>0</v>
      </c>
      <c r="BL260" s="24" t="s">
        <v>256</v>
      </c>
      <c r="BM260" s="24" t="s">
        <v>787</v>
      </c>
    </row>
    <row r="261" spans="2:65" s="1" customFormat="1" ht="27">
      <c r="B261" s="41"/>
      <c r="D261" s="192" t="s">
        <v>329</v>
      </c>
      <c r="F261" s="242" t="s">
        <v>780</v>
      </c>
      <c r="I261" s="189"/>
      <c r="L261" s="41"/>
      <c r="M261" s="190"/>
      <c r="N261" s="42"/>
      <c r="O261" s="42"/>
      <c r="P261" s="42"/>
      <c r="Q261" s="42"/>
      <c r="R261" s="42"/>
      <c r="S261" s="42"/>
      <c r="T261" s="70"/>
      <c r="AT261" s="24" t="s">
        <v>329</v>
      </c>
      <c r="AU261" s="24" t="s">
        <v>83</v>
      </c>
    </row>
    <row r="262" spans="2:65" s="1" customFormat="1" ht="22.5" customHeight="1">
      <c r="B262" s="174"/>
      <c r="C262" s="229" t="s">
        <v>466</v>
      </c>
      <c r="D262" s="229" t="s">
        <v>251</v>
      </c>
      <c r="E262" s="230" t="s">
        <v>788</v>
      </c>
      <c r="F262" s="231" t="s">
        <v>789</v>
      </c>
      <c r="G262" s="232" t="s">
        <v>301</v>
      </c>
      <c r="H262" s="233">
        <v>2</v>
      </c>
      <c r="I262" s="234"/>
      <c r="J262" s="235">
        <f>ROUND(I262*H262,2)</f>
        <v>0</v>
      </c>
      <c r="K262" s="231" t="s">
        <v>5</v>
      </c>
      <c r="L262" s="236"/>
      <c r="M262" s="237" t="s">
        <v>5</v>
      </c>
      <c r="N262" s="238" t="s">
        <v>45</v>
      </c>
      <c r="O262" s="42"/>
      <c r="P262" s="184">
        <f>O262*H262</f>
        <v>0</v>
      </c>
      <c r="Q262" s="184">
        <v>4.8000000000000001E-4</v>
      </c>
      <c r="R262" s="184">
        <f>Q262*H262</f>
        <v>9.6000000000000002E-4</v>
      </c>
      <c r="S262" s="184">
        <v>0</v>
      </c>
      <c r="T262" s="185">
        <f>S262*H262</f>
        <v>0</v>
      </c>
      <c r="AR262" s="24" t="s">
        <v>346</v>
      </c>
      <c r="AT262" s="24" t="s">
        <v>251</v>
      </c>
      <c r="AU262" s="24" t="s">
        <v>83</v>
      </c>
      <c r="AY262" s="24" t="s">
        <v>124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24" t="s">
        <v>24</v>
      </c>
      <c r="BK262" s="186">
        <f>ROUND(I262*H262,2)</f>
        <v>0</v>
      </c>
      <c r="BL262" s="24" t="s">
        <v>256</v>
      </c>
      <c r="BM262" s="24" t="s">
        <v>790</v>
      </c>
    </row>
    <row r="263" spans="2:65" s="1" customFormat="1" ht="27">
      <c r="B263" s="41"/>
      <c r="D263" s="192" t="s">
        <v>329</v>
      </c>
      <c r="F263" s="242" t="s">
        <v>780</v>
      </c>
      <c r="I263" s="189"/>
      <c r="L263" s="41"/>
      <c r="M263" s="190"/>
      <c r="N263" s="42"/>
      <c r="O263" s="42"/>
      <c r="P263" s="42"/>
      <c r="Q263" s="42"/>
      <c r="R263" s="42"/>
      <c r="S263" s="42"/>
      <c r="T263" s="70"/>
      <c r="AT263" s="24" t="s">
        <v>329</v>
      </c>
      <c r="AU263" s="24" t="s">
        <v>83</v>
      </c>
    </row>
    <row r="264" spans="2:65" s="1" customFormat="1" ht="22.5" customHeight="1">
      <c r="B264" s="174"/>
      <c r="C264" s="175" t="s">
        <v>471</v>
      </c>
      <c r="D264" s="175" t="s">
        <v>126</v>
      </c>
      <c r="E264" s="176" t="s">
        <v>791</v>
      </c>
      <c r="F264" s="177" t="s">
        <v>792</v>
      </c>
      <c r="G264" s="178" t="s">
        <v>390</v>
      </c>
      <c r="H264" s="179">
        <v>4</v>
      </c>
      <c r="I264" s="180"/>
      <c r="J264" s="181">
        <f>ROUND(I264*H264,2)</f>
        <v>0</v>
      </c>
      <c r="K264" s="177" t="s">
        <v>5</v>
      </c>
      <c r="L264" s="41"/>
      <c r="M264" s="182" t="s">
        <v>5</v>
      </c>
      <c r="N264" s="183" t="s">
        <v>45</v>
      </c>
      <c r="O264" s="42"/>
      <c r="P264" s="184">
        <f>O264*H264</f>
        <v>0</v>
      </c>
      <c r="Q264" s="184">
        <v>1.14E-3</v>
      </c>
      <c r="R264" s="184">
        <f>Q264*H264</f>
        <v>4.5599999999999998E-3</v>
      </c>
      <c r="S264" s="184">
        <v>0</v>
      </c>
      <c r="T264" s="185">
        <f>S264*H264</f>
        <v>0</v>
      </c>
      <c r="AR264" s="24" t="s">
        <v>256</v>
      </c>
      <c r="AT264" s="24" t="s">
        <v>126</v>
      </c>
      <c r="AU264" s="24" t="s">
        <v>83</v>
      </c>
      <c r="AY264" s="24" t="s">
        <v>124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24" t="s">
        <v>24</v>
      </c>
      <c r="BK264" s="186">
        <f>ROUND(I264*H264,2)</f>
        <v>0</v>
      </c>
      <c r="BL264" s="24" t="s">
        <v>256</v>
      </c>
      <c r="BM264" s="24" t="s">
        <v>793</v>
      </c>
    </row>
    <row r="265" spans="2:65" s="1" customFormat="1" ht="13.5">
      <c r="B265" s="41"/>
      <c r="D265" s="192" t="s">
        <v>133</v>
      </c>
      <c r="F265" s="220" t="s">
        <v>792</v>
      </c>
      <c r="I265" s="189"/>
      <c r="L265" s="41"/>
      <c r="M265" s="190"/>
      <c r="N265" s="42"/>
      <c r="O265" s="42"/>
      <c r="P265" s="42"/>
      <c r="Q265" s="42"/>
      <c r="R265" s="42"/>
      <c r="S265" s="42"/>
      <c r="T265" s="70"/>
      <c r="AT265" s="24" t="s">
        <v>133</v>
      </c>
      <c r="AU265" s="24" t="s">
        <v>83</v>
      </c>
    </row>
    <row r="266" spans="2:65" s="1" customFormat="1" ht="22.5" customHeight="1">
      <c r="B266" s="174"/>
      <c r="C266" s="229" t="s">
        <v>477</v>
      </c>
      <c r="D266" s="229" t="s">
        <v>251</v>
      </c>
      <c r="E266" s="230" t="s">
        <v>794</v>
      </c>
      <c r="F266" s="231" t="s">
        <v>795</v>
      </c>
      <c r="G266" s="232" t="s">
        <v>301</v>
      </c>
      <c r="H266" s="233">
        <v>4</v>
      </c>
      <c r="I266" s="234"/>
      <c r="J266" s="235">
        <f>ROUND(I266*H266,2)</f>
        <v>0</v>
      </c>
      <c r="K266" s="231" t="s">
        <v>130</v>
      </c>
      <c r="L266" s="236"/>
      <c r="M266" s="237" t="s">
        <v>5</v>
      </c>
      <c r="N266" s="238" t="s">
        <v>45</v>
      </c>
      <c r="O266" s="42"/>
      <c r="P266" s="184">
        <f>O266*H266</f>
        <v>0</v>
      </c>
      <c r="Q266" s="184">
        <v>2.0000000000000001E-4</v>
      </c>
      <c r="R266" s="184">
        <f>Q266*H266</f>
        <v>8.0000000000000004E-4</v>
      </c>
      <c r="S266" s="184">
        <v>0</v>
      </c>
      <c r="T266" s="185">
        <f>S266*H266</f>
        <v>0</v>
      </c>
      <c r="AR266" s="24" t="s">
        <v>346</v>
      </c>
      <c r="AT266" s="24" t="s">
        <v>251</v>
      </c>
      <c r="AU266" s="24" t="s">
        <v>83</v>
      </c>
      <c r="AY266" s="24" t="s">
        <v>124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24" t="s">
        <v>24</v>
      </c>
      <c r="BK266" s="186">
        <f>ROUND(I266*H266,2)</f>
        <v>0</v>
      </c>
      <c r="BL266" s="24" t="s">
        <v>256</v>
      </c>
      <c r="BM266" s="24" t="s">
        <v>796</v>
      </c>
    </row>
    <row r="267" spans="2:65" s="1" customFormat="1" ht="13.5">
      <c r="B267" s="41"/>
      <c r="D267" s="192" t="s">
        <v>133</v>
      </c>
      <c r="F267" s="220" t="s">
        <v>795</v>
      </c>
      <c r="I267" s="189"/>
      <c r="L267" s="41"/>
      <c r="M267" s="190"/>
      <c r="N267" s="42"/>
      <c r="O267" s="42"/>
      <c r="P267" s="42"/>
      <c r="Q267" s="42"/>
      <c r="R267" s="42"/>
      <c r="S267" s="42"/>
      <c r="T267" s="70"/>
      <c r="AT267" s="24" t="s">
        <v>133</v>
      </c>
      <c r="AU267" s="24" t="s">
        <v>83</v>
      </c>
    </row>
    <row r="268" spans="2:65" s="1" customFormat="1" ht="22.5" customHeight="1">
      <c r="B268" s="174"/>
      <c r="C268" s="175" t="s">
        <v>482</v>
      </c>
      <c r="D268" s="175" t="s">
        <v>126</v>
      </c>
      <c r="E268" s="176" t="s">
        <v>797</v>
      </c>
      <c r="F268" s="177" t="s">
        <v>798</v>
      </c>
      <c r="G268" s="178" t="s">
        <v>390</v>
      </c>
      <c r="H268" s="179">
        <v>4</v>
      </c>
      <c r="I268" s="180"/>
      <c r="J268" s="181">
        <f>ROUND(I268*H268,2)</f>
        <v>0</v>
      </c>
      <c r="K268" s="177" t="s">
        <v>5</v>
      </c>
      <c r="L268" s="41"/>
      <c r="M268" s="182" t="s">
        <v>5</v>
      </c>
      <c r="N268" s="183" t="s">
        <v>45</v>
      </c>
      <c r="O268" s="42"/>
      <c r="P268" s="184">
        <f>O268*H268</f>
        <v>0</v>
      </c>
      <c r="Q268" s="184">
        <v>1.14E-3</v>
      </c>
      <c r="R268" s="184">
        <f>Q268*H268</f>
        <v>4.5599999999999998E-3</v>
      </c>
      <c r="S268" s="184">
        <v>0</v>
      </c>
      <c r="T268" s="185">
        <f>S268*H268</f>
        <v>0</v>
      </c>
      <c r="AR268" s="24" t="s">
        <v>256</v>
      </c>
      <c r="AT268" s="24" t="s">
        <v>126</v>
      </c>
      <c r="AU268" s="24" t="s">
        <v>83</v>
      </c>
      <c r="AY268" s="24" t="s">
        <v>124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24" t="s">
        <v>24</v>
      </c>
      <c r="BK268" s="186">
        <f>ROUND(I268*H268,2)</f>
        <v>0</v>
      </c>
      <c r="BL268" s="24" t="s">
        <v>256</v>
      </c>
      <c r="BM268" s="24" t="s">
        <v>799</v>
      </c>
    </row>
    <row r="269" spans="2:65" s="1" customFormat="1" ht="13.5">
      <c r="B269" s="41"/>
      <c r="D269" s="192" t="s">
        <v>133</v>
      </c>
      <c r="F269" s="220" t="s">
        <v>798</v>
      </c>
      <c r="I269" s="189"/>
      <c r="L269" s="41"/>
      <c r="M269" s="190"/>
      <c r="N269" s="42"/>
      <c r="O269" s="42"/>
      <c r="P269" s="42"/>
      <c r="Q269" s="42"/>
      <c r="R269" s="42"/>
      <c r="S269" s="42"/>
      <c r="T269" s="70"/>
      <c r="AT269" s="24" t="s">
        <v>133</v>
      </c>
      <c r="AU269" s="24" t="s">
        <v>83</v>
      </c>
    </row>
    <row r="270" spans="2:65" s="1" customFormat="1" ht="22.5" customHeight="1">
      <c r="B270" s="174"/>
      <c r="C270" s="229" t="s">
        <v>487</v>
      </c>
      <c r="D270" s="229" t="s">
        <v>251</v>
      </c>
      <c r="E270" s="230" t="s">
        <v>800</v>
      </c>
      <c r="F270" s="231" t="s">
        <v>801</v>
      </c>
      <c r="G270" s="232" t="s">
        <v>301</v>
      </c>
      <c r="H270" s="233">
        <v>4</v>
      </c>
      <c r="I270" s="234"/>
      <c r="J270" s="235">
        <f>ROUND(I270*H270,2)</f>
        <v>0</v>
      </c>
      <c r="K270" s="231" t="s">
        <v>5</v>
      </c>
      <c r="L270" s="236"/>
      <c r="M270" s="237" t="s">
        <v>5</v>
      </c>
      <c r="N270" s="238" t="s">
        <v>45</v>
      </c>
      <c r="O270" s="42"/>
      <c r="P270" s="184">
        <f>O270*H270</f>
        <v>0</v>
      </c>
      <c r="Q270" s="184">
        <v>2.0000000000000001E-4</v>
      </c>
      <c r="R270" s="184">
        <f>Q270*H270</f>
        <v>8.0000000000000004E-4</v>
      </c>
      <c r="S270" s="184">
        <v>0</v>
      </c>
      <c r="T270" s="185">
        <f>S270*H270</f>
        <v>0</v>
      </c>
      <c r="AR270" s="24" t="s">
        <v>346</v>
      </c>
      <c r="AT270" s="24" t="s">
        <v>251</v>
      </c>
      <c r="AU270" s="24" t="s">
        <v>83</v>
      </c>
      <c r="AY270" s="24" t="s">
        <v>124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24" t="s">
        <v>24</v>
      </c>
      <c r="BK270" s="186">
        <f>ROUND(I270*H270,2)</f>
        <v>0</v>
      </c>
      <c r="BL270" s="24" t="s">
        <v>256</v>
      </c>
      <c r="BM270" s="24" t="s">
        <v>802</v>
      </c>
    </row>
    <row r="271" spans="2:65" s="1" customFormat="1" ht="13.5">
      <c r="B271" s="41"/>
      <c r="D271" s="192" t="s">
        <v>133</v>
      </c>
      <c r="F271" s="220" t="s">
        <v>801</v>
      </c>
      <c r="I271" s="189"/>
      <c r="L271" s="41"/>
      <c r="M271" s="190"/>
      <c r="N271" s="42"/>
      <c r="O271" s="42"/>
      <c r="P271" s="42"/>
      <c r="Q271" s="42"/>
      <c r="R271" s="42"/>
      <c r="S271" s="42"/>
      <c r="T271" s="70"/>
      <c r="AT271" s="24" t="s">
        <v>133</v>
      </c>
      <c r="AU271" s="24" t="s">
        <v>83</v>
      </c>
    </row>
    <row r="272" spans="2:65" s="1" customFormat="1" ht="22.5" customHeight="1">
      <c r="B272" s="174"/>
      <c r="C272" s="175" t="s">
        <v>493</v>
      </c>
      <c r="D272" s="175" t="s">
        <v>126</v>
      </c>
      <c r="E272" s="176" t="s">
        <v>803</v>
      </c>
      <c r="F272" s="177" t="s">
        <v>804</v>
      </c>
      <c r="G272" s="178" t="s">
        <v>286</v>
      </c>
      <c r="H272" s="179">
        <v>10</v>
      </c>
      <c r="I272" s="180"/>
      <c r="J272" s="181">
        <f>ROUND(I272*H272,2)</f>
        <v>0</v>
      </c>
      <c r="K272" s="177" t="s">
        <v>5</v>
      </c>
      <c r="L272" s="41"/>
      <c r="M272" s="182" t="s">
        <v>5</v>
      </c>
      <c r="N272" s="183" t="s">
        <v>45</v>
      </c>
      <c r="O272" s="42"/>
      <c r="P272" s="184">
        <f>O272*H272</f>
        <v>0</v>
      </c>
      <c r="Q272" s="184">
        <v>1.355E-2</v>
      </c>
      <c r="R272" s="184">
        <f>Q272*H272</f>
        <v>0.13550000000000001</v>
      </c>
      <c r="S272" s="184">
        <v>0</v>
      </c>
      <c r="T272" s="185">
        <f>S272*H272</f>
        <v>0</v>
      </c>
      <c r="AR272" s="24" t="s">
        <v>256</v>
      </c>
      <c r="AT272" s="24" t="s">
        <v>126</v>
      </c>
      <c r="AU272" s="24" t="s">
        <v>83</v>
      </c>
      <c r="AY272" s="24" t="s">
        <v>124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24" t="s">
        <v>24</v>
      </c>
      <c r="BK272" s="186">
        <f>ROUND(I272*H272,2)</f>
        <v>0</v>
      </c>
      <c r="BL272" s="24" t="s">
        <v>256</v>
      </c>
      <c r="BM272" s="24" t="s">
        <v>805</v>
      </c>
    </row>
    <row r="273" spans="2:65" s="1" customFormat="1" ht="13.5">
      <c r="B273" s="41"/>
      <c r="D273" s="192" t="s">
        <v>133</v>
      </c>
      <c r="F273" s="220" t="s">
        <v>804</v>
      </c>
      <c r="I273" s="189"/>
      <c r="L273" s="41"/>
      <c r="M273" s="190"/>
      <c r="N273" s="42"/>
      <c r="O273" s="42"/>
      <c r="P273" s="42"/>
      <c r="Q273" s="42"/>
      <c r="R273" s="42"/>
      <c r="S273" s="42"/>
      <c r="T273" s="70"/>
      <c r="AT273" s="24" t="s">
        <v>133</v>
      </c>
      <c r="AU273" s="24" t="s">
        <v>83</v>
      </c>
    </row>
    <row r="274" spans="2:65" s="1" customFormat="1" ht="22.5" customHeight="1">
      <c r="B274" s="174"/>
      <c r="C274" s="175" t="s">
        <v>498</v>
      </c>
      <c r="D274" s="175" t="s">
        <v>126</v>
      </c>
      <c r="E274" s="176" t="s">
        <v>806</v>
      </c>
      <c r="F274" s="177" t="s">
        <v>807</v>
      </c>
      <c r="G274" s="178" t="s">
        <v>286</v>
      </c>
      <c r="H274" s="179">
        <v>3</v>
      </c>
      <c r="I274" s="180"/>
      <c r="J274" s="181">
        <f>ROUND(I274*H274,2)</f>
        <v>0</v>
      </c>
      <c r="K274" s="177" t="s">
        <v>130</v>
      </c>
      <c r="L274" s="41"/>
      <c r="M274" s="182" t="s">
        <v>5</v>
      </c>
      <c r="N274" s="183" t="s">
        <v>45</v>
      </c>
      <c r="O274" s="42"/>
      <c r="P274" s="184">
        <f>O274*H274</f>
        <v>0</v>
      </c>
      <c r="Q274" s="184">
        <v>4.4099999999999999E-3</v>
      </c>
      <c r="R274" s="184">
        <f>Q274*H274</f>
        <v>1.3229999999999999E-2</v>
      </c>
      <c r="S274" s="184">
        <v>0</v>
      </c>
      <c r="T274" s="185">
        <f>S274*H274</f>
        <v>0</v>
      </c>
      <c r="AR274" s="24" t="s">
        <v>256</v>
      </c>
      <c r="AT274" s="24" t="s">
        <v>126</v>
      </c>
      <c r="AU274" s="24" t="s">
        <v>83</v>
      </c>
      <c r="AY274" s="24" t="s">
        <v>124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24" t="s">
        <v>24</v>
      </c>
      <c r="BK274" s="186">
        <f>ROUND(I274*H274,2)</f>
        <v>0</v>
      </c>
      <c r="BL274" s="24" t="s">
        <v>256</v>
      </c>
      <c r="BM274" s="24" t="s">
        <v>808</v>
      </c>
    </row>
    <row r="275" spans="2:65" s="1" customFormat="1" ht="13.5">
      <c r="B275" s="41"/>
      <c r="D275" s="192" t="s">
        <v>133</v>
      </c>
      <c r="F275" s="220" t="s">
        <v>809</v>
      </c>
      <c r="I275" s="189"/>
      <c r="L275" s="41"/>
      <c r="M275" s="190"/>
      <c r="N275" s="42"/>
      <c r="O275" s="42"/>
      <c r="P275" s="42"/>
      <c r="Q275" s="42"/>
      <c r="R275" s="42"/>
      <c r="S275" s="42"/>
      <c r="T275" s="70"/>
      <c r="AT275" s="24" t="s">
        <v>133</v>
      </c>
      <c r="AU275" s="24" t="s">
        <v>83</v>
      </c>
    </row>
    <row r="276" spans="2:65" s="1" customFormat="1" ht="22.5" customHeight="1">
      <c r="B276" s="174"/>
      <c r="C276" s="175" t="s">
        <v>504</v>
      </c>
      <c r="D276" s="175" t="s">
        <v>126</v>
      </c>
      <c r="E276" s="176" t="s">
        <v>810</v>
      </c>
      <c r="F276" s="177" t="s">
        <v>811</v>
      </c>
      <c r="G276" s="178" t="s">
        <v>286</v>
      </c>
      <c r="H276" s="179">
        <v>2</v>
      </c>
      <c r="I276" s="180"/>
      <c r="J276" s="181">
        <f>ROUND(I276*H276,2)</f>
        <v>0</v>
      </c>
      <c r="K276" s="177" t="s">
        <v>130</v>
      </c>
      <c r="L276" s="41"/>
      <c r="M276" s="182" t="s">
        <v>5</v>
      </c>
      <c r="N276" s="183" t="s">
        <v>45</v>
      </c>
      <c r="O276" s="42"/>
      <c r="P276" s="184">
        <f>O276*H276</f>
        <v>0</v>
      </c>
      <c r="Q276" s="184">
        <v>6.8100000000000001E-3</v>
      </c>
      <c r="R276" s="184">
        <f>Q276*H276</f>
        <v>1.362E-2</v>
      </c>
      <c r="S276" s="184">
        <v>0</v>
      </c>
      <c r="T276" s="185">
        <f>S276*H276</f>
        <v>0</v>
      </c>
      <c r="AR276" s="24" t="s">
        <v>256</v>
      </c>
      <c r="AT276" s="24" t="s">
        <v>126</v>
      </c>
      <c r="AU276" s="24" t="s">
        <v>83</v>
      </c>
      <c r="AY276" s="24" t="s">
        <v>124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24" t="s">
        <v>24</v>
      </c>
      <c r="BK276" s="186">
        <f>ROUND(I276*H276,2)</f>
        <v>0</v>
      </c>
      <c r="BL276" s="24" t="s">
        <v>256</v>
      </c>
      <c r="BM276" s="24" t="s">
        <v>812</v>
      </c>
    </row>
    <row r="277" spans="2:65" s="1" customFormat="1" ht="13.5">
      <c r="B277" s="41"/>
      <c r="D277" s="192" t="s">
        <v>133</v>
      </c>
      <c r="F277" s="220" t="s">
        <v>813</v>
      </c>
      <c r="I277" s="189"/>
      <c r="L277" s="41"/>
      <c r="M277" s="190"/>
      <c r="N277" s="42"/>
      <c r="O277" s="42"/>
      <c r="P277" s="42"/>
      <c r="Q277" s="42"/>
      <c r="R277" s="42"/>
      <c r="S277" s="42"/>
      <c r="T277" s="70"/>
      <c r="AT277" s="24" t="s">
        <v>133</v>
      </c>
      <c r="AU277" s="24" t="s">
        <v>83</v>
      </c>
    </row>
    <row r="278" spans="2:65" s="1" customFormat="1" ht="22.5" customHeight="1">
      <c r="B278" s="174"/>
      <c r="C278" s="175" t="s">
        <v>509</v>
      </c>
      <c r="D278" s="175" t="s">
        <v>126</v>
      </c>
      <c r="E278" s="176" t="s">
        <v>814</v>
      </c>
      <c r="F278" s="177" t="s">
        <v>815</v>
      </c>
      <c r="G278" s="178" t="s">
        <v>286</v>
      </c>
      <c r="H278" s="179">
        <v>10</v>
      </c>
      <c r="I278" s="180"/>
      <c r="J278" s="181">
        <f>ROUND(I278*H278,2)</f>
        <v>0</v>
      </c>
      <c r="K278" s="177" t="s">
        <v>130</v>
      </c>
      <c r="L278" s="41"/>
      <c r="M278" s="182" t="s">
        <v>5</v>
      </c>
      <c r="N278" s="183" t="s">
        <v>45</v>
      </c>
      <c r="O278" s="42"/>
      <c r="P278" s="184">
        <f>O278*H278</f>
        <v>0</v>
      </c>
      <c r="Q278" s="184">
        <v>4.1700000000000001E-3</v>
      </c>
      <c r="R278" s="184">
        <f>Q278*H278</f>
        <v>4.1700000000000001E-2</v>
      </c>
      <c r="S278" s="184">
        <v>0</v>
      </c>
      <c r="T278" s="185">
        <f>S278*H278</f>
        <v>0</v>
      </c>
      <c r="AR278" s="24" t="s">
        <v>256</v>
      </c>
      <c r="AT278" s="24" t="s">
        <v>126</v>
      </c>
      <c r="AU278" s="24" t="s">
        <v>83</v>
      </c>
      <c r="AY278" s="24" t="s">
        <v>124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24" t="s">
        <v>24</v>
      </c>
      <c r="BK278" s="186">
        <f>ROUND(I278*H278,2)</f>
        <v>0</v>
      </c>
      <c r="BL278" s="24" t="s">
        <v>256</v>
      </c>
      <c r="BM278" s="24" t="s">
        <v>816</v>
      </c>
    </row>
    <row r="279" spans="2:65" s="1" customFormat="1" ht="13.5">
      <c r="B279" s="41"/>
      <c r="D279" s="192" t="s">
        <v>133</v>
      </c>
      <c r="F279" s="220" t="s">
        <v>817</v>
      </c>
      <c r="I279" s="189"/>
      <c r="L279" s="41"/>
      <c r="M279" s="190"/>
      <c r="N279" s="42"/>
      <c r="O279" s="42"/>
      <c r="P279" s="42"/>
      <c r="Q279" s="42"/>
      <c r="R279" s="42"/>
      <c r="S279" s="42"/>
      <c r="T279" s="70"/>
      <c r="AT279" s="24" t="s">
        <v>133</v>
      </c>
      <c r="AU279" s="24" t="s">
        <v>83</v>
      </c>
    </row>
    <row r="280" spans="2:65" s="1" customFormat="1" ht="22.5" customHeight="1">
      <c r="B280" s="174"/>
      <c r="C280" s="175" t="s">
        <v>516</v>
      </c>
      <c r="D280" s="175" t="s">
        <v>126</v>
      </c>
      <c r="E280" s="176" t="s">
        <v>818</v>
      </c>
      <c r="F280" s="177" t="s">
        <v>819</v>
      </c>
      <c r="G280" s="178" t="s">
        <v>286</v>
      </c>
      <c r="H280" s="179">
        <v>3</v>
      </c>
      <c r="I280" s="180"/>
      <c r="J280" s="181">
        <f>ROUND(I280*H280,2)</f>
        <v>0</v>
      </c>
      <c r="K280" s="177" t="s">
        <v>130</v>
      </c>
      <c r="L280" s="41"/>
      <c r="M280" s="182" t="s">
        <v>5</v>
      </c>
      <c r="N280" s="183" t="s">
        <v>45</v>
      </c>
      <c r="O280" s="42"/>
      <c r="P280" s="184">
        <f>O280*H280</f>
        <v>0</v>
      </c>
      <c r="Q280" s="184">
        <v>6.5300000000000002E-3</v>
      </c>
      <c r="R280" s="184">
        <f>Q280*H280</f>
        <v>1.959E-2</v>
      </c>
      <c r="S280" s="184">
        <v>0</v>
      </c>
      <c r="T280" s="185">
        <f>S280*H280</f>
        <v>0</v>
      </c>
      <c r="AR280" s="24" t="s">
        <v>256</v>
      </c>
      <c r="AT280" s="24" t="s">
        <v>126</v>
      </c>
      <c r="AU280" s="24" t="s">
        <v>83</v>
      </c>
      <c r="AY280" s="24" t="s">
        <v>124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24" t="s">
        <v>24</v>
      </c>
      <c r="BK280" s="186">
        <f>ROUND(I280*H280,2)</f>
        <v>0</v>
      </c>
      <c r="BL280" s="24" t="s">
        <v>256</v>
      </c>
      <c r="BM280" s="24" t="s">
        <v>820</v>
      </c>
    </row>
    <row r="281" spans="2:65" s="1" customFormat="1" ht="13.5">
      <c r="B281" s="41"/>
      <c r="D281" s="192" t="s">
        <v>133</v>
      </c>
      <c r="F281" s="220" t="s">
        <v>821</v>
      </c>
      <c r="I281" s="189"/>
      <c r="L281" s="41"/>
      <c r="M281" s="190"/>
      <c r="N281" s="42"/>
      <c r="O281" s="42"/>
      <c r="P281" s="42"/>
      <c r="Q281" s="42"/>
      <c r="R281" s="42"/>
      <c r="S281" s="42"/>
      <c r="T281" s="70"/>
      <c r="AT281" s="24" t="s">
        <v>133</v>
      </c>
      <c r="AU281" s="24" t="s">
        <v>83</v>
      </c>
    </row>
    <row r="282" spans="2:65" s="1" customFormat="1" ht="22.5" customHeight="1">
      <c r="B282" s="174"/>
      <c r="C282" s="175" t="s">
        <v>521</v>
      </c>
      <c r="D282" s="175" t="s">
        <v>126</v>
      </c>
      <c r="E282" s="176" t="s">
        <v>822</v>
      </c>
      <c r="F282" s="177" t="s">
        <v>823</v>
      </c>
      <c r="G282" s="178" t="s">
        <v>390</v>
      </c>
      <c r="H282" s="179">
        <v>2</v>
      </c>
      <c r="I282" s="180"/>
      <c r="J282" s="181">
        <f>ROUND(I282*H282,2)</f>
        <v>0</v>
      </c>
      <c r="K282" s="177" t="s">
        <v>5</v>
      </c>
      <c r="L282" s="41"/>
      <c r="M282" s="182" t="s">
        <v>5</v>
      </c>
      <c r="N282" s="183" t="s">
        <v>45</v>
      </c>
      <c r="O282" s="42"/>
      <c r="P282" s="184">
        <f>O282*H282</f>
        <v>0</v>
      </c>
      <c r="Q282" s="184">
        <v>0</v>
      </c>
      <c r="R282" s="184">
        <f>Q282*H282</f>
        <v>0</v>
      </c>
      <c r="S282" s="184">
        <v>0</v>
      </c>
      <c r="T282" s="185">
        <f>S282*H282</f>
        <v>0</v>
      </c>
      <c r="AR282" s="24" t="s">
        <v>256</v>
      </c>
      <c r="AT282" s="24" t="s">
        <v>126</v>
      </c>
      <c r="AU282" s="24" t="s">
        <v>83</v>
      </c>
      <c r="AY282" s="24" t="s">
        <v>124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24" t="s">
        <v>24</v>
      </c>
      <c r="BK282" s="186">
        <f>ROUND(I282*H282,2)</f>
        <v>0</v>
      </c>
      <c r="BL282" s="24" t="s">
        <v>256</v>
      </c>
      <c r="BM282" s="24" t="s">
        <v>824</v>
      </c>
    </row>
    <row r="283" spans="2:65" s="1" customFormat="1" ht="13.5">
      <c r="B283" s="41"/>
      <c r="D283" s="192" t="s">
        <v>133</v>
      </c>
      <c r="F283" s="220" t="s">
        <v>825</v>
      </c>
      <c r="I283" s="189"/>
      <c r="L283" s="41"/>
      <c r="M283" s="190"/>
      <c r="N283" s="42"/>
      <c r="O283" s="42"/>
      <c r="P283" s="42"/>
      <c r="Q283" s="42"/>
      <c r="R283" s="42"/>
      <c r="S283" s="42"/>
      <c r="T283" s="70"/>
      <c r="AT283" s="24" t="s">
        <v>133</v>
      </c>
      <c r="AU283" s="24" t="s">
        <v>83</v>
      </c>
    </row>
    <row r="284" spans="2:65" s="1" customFormat="1" ht="22.5" customHeight="1">
      <c r="B284" s="174"/>
      <c r="C284" s="175" t="s">
        <v>526</v>
      </c>
      <c r="D284" s="175" t="s">
        <v>126</v>
      </c>
      <c r="E284" s="176" t="s">
        <v>826</v>
      </c>
      <c r="F284" s="177" t="s">
        <v>827</v>
      </c>
      <c r="G284" s="178" t="s">
        <v>301</v>
      </c>
      <c r="H284" s="179">
        <v>9</v>
      </c>
      <c r="I284" s="180"/>
      <c r="J284" s="181">
        <f>ROUND(I284*H284,2)</f>
        <v>0</v>
      </c>
      <c r="K284" s="177" t="s">
        <v>5</v>
      </c>
      <c r="L284" s="41"/>
      <c r="M284" s="182" t="s">
        <v>5</v>
      </c>
      <c r="N284" s="183" t="s">
        <v>45</v>
      </c>
      <c r="O284" s="42"/>
      <c r="P284" s="184">
        <f>O284*H284</f>
        <v>0</v>
      </c>
      <c r="Q284" s="184">
        <v>1.48E-3</v>
      </c>
      <c r="R284" s="184">
        <f>Q284*H284</f>
        <v>1.332E-2</v>
      </c>
      <c r="S284" s="184">
        <v>0</v>
      </c>
      <c r="T284" s="185">
        <f>S284*H284</f>
        <v>0</v>
      </c>
      <c r="AR284" s="24" t="s">
        <v>256</v>
      </c>
      <c r="AT284" s="24" t="s">
        <v>126</v>
      </c>
      <c r="AU284" s="24" t="s">
        <v>83</v>
      </c>
      <c r="AY284" s="24" t="s">
        <v>124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24" t="s">
        <v>24</v>
      </c>
      <c r="BK284" s="186">
        <f>ROUND(I284*H284,2)</f>
        <v>0</v>
      </c>
      <c r="BL284" s="24" t="s">
        <v>256</v>
      </c>
      <c r="BM284" s="24" t="s">
        <v>828</v>
      </c>
    </row>
    <row r="285" spans="2:65" s="1" customFormat="1" ht="13.5">
      <c r="B285" s="41"/>
      <c r="D285" s="192" t="s">
        <v>133</v>
      </c>
      <c r="F285" s="220" t="s">
        <v>827</v>
      </c>
      <c r="I285" s="189"/>
      <c r="L285" s="41"/>
      <c r="M285" s="190"/>
      <c r="N285" s="42"/>
      <c r="O285" s="42"/>
      <c r="P285" s="42"/>
      <c r="Q285" s="42"/>
      <c r="R285" s="42"/>
      <c r="S285" s="42"/>
      <c r="T285" s="70"/>
      <c r="AT285" s="24" t="s">
        <v>133</v>
      </c>
      <c r="AU285" s="24" t="s">
        <v>83</v>
      </c>
    </row>
    <row r="286" spans="2:65" s="1" customFormat="1" ht="22.5" customHeight="1">
      <c r="B286" s="174"/>
      <c r="C286" s="175" t="s">
        <v>531</v>
      </c>
      <c r="D286" s="175" t="s">
        <v>126</v>
      </c>
      <c r="E286" s="176" t="s">
        <v>829</v>
      </c>
      <c r="F286" s="177" t="s">
        <v>830</v>
      </c>
      <c r="G286" s="178" t="s">
        <v>301</v>
      </c>
      <c r="H286" s="179">
        <v>24</v>
      </c>
      <c r="I286" s="180"/>
      <c r="J286" s="181">
        <f>ROUND(I286*H286,2)</f>
        <v>0</v>
      </c>
      <c r="K286" s="177" t="s">
        <v>130</v>
      </c>
      <c r="L286" s="41"/>
      <c r="M286" s="182" t="s">
        <v>5</v>
      </c>
      <c r="N286" s="183" t="s">
        <v>45</v>
      </c>
      <c r="O286" s="42"/>
      <c r="P286" s="184">
        <f>O286*H286</f>
        <v>0</v>
      </c>
      <c r="Q286" s="184">
        <v>1.8000000000000001E-4</v>
      </c>
      <c r="R286" s="184">
        <f>Q286*H286</f>
        <v>4.3200000000000001E-3</v>
      </c>
      <c r="S286" s="184">
        <v>0</v>
      </c>
      <c r="T286" s="185">
        <f>S286*H286</f>
        <v>0</v>
      </c>
      <c r="AR286" s="24" t="s">
        <v>256</v>
      </c>
      <c r="AT286" s="24" t="s">
        <v>126</v>
      </c>
      <c r="AU286" s="24" t="s">
        <v>83</v>
      </c>
      <c r="AY286" s="24" t="s">
        <v>124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24" t="s">
        <v>24</v>
      </c>
      <c r="BK286" s="186">
        <f>ROUND(I286*H286,2)</f>
        <v>0</v>
      </c>
      <c r="BL286" s="24" t="s">
        <v>256</v>
      </c>
      <c r="BM286" s="24" t="s">
        <v>831</v>
      </c>
    </row>
    <row r="287" spans="2:65" s="1" customFormat="1" ht="13.5">
      <c r="B287" s="41"/>
      <c r="D287" s="192" t="s">
        <v>133</v>
      </c>
      <c r="F287" s="220" t="s">
        <v>832</v>
      </c>
      <c r="I287" s="189"/>
      <c r="L287" s="41"/>
      <c r="M287" s="190"/>
      <c r="N287" s="42"/>
      <c r="O287" s="42"/>
      <c r="P287" s="42"/>
      <c r="Q287" s="42"/>
      <c r="R287" s="42"/>
      <c r="S287" s="42"/>
      <c r="T287" s="70"/>
      <c r="AT287" s="24" t="s">
        <v>133</v>
      </c>
      <c r="AU287" s="24" t="s">
        <v>83</v>
      </c>
    </row>
    <row r="288" spans="2:65" s="1" customFormat="1" ht="22.5" customHeight="1">
      <c r="B288" s="174"/>
      <c r="C288" s="229" t="s">
        <v>536</v>
      </c>
      <c r="D288" s="229" t="s">
        <v>251</v>
      </c>
      <c r="E288" s="230" t="s">
        <v>833</v>
      </c>
      <c r="F288" s="231" t="s">
        <v>834</v>
      </c>
      <c r="G288" s="232" t="s">
        <v>301</v>
      </c>
      <c r="H288" s="233">
        <v>24</v>
      </c>
      <c r="I288" s="234"/>
      <c r="J288" s="235">
        <f>ROUND(I288*H288,2)</f>
        <v>0</v>
      </c>
      <c r="K288" s="231" t="s">
        <v>5</v>
      </c>
      <c r="L288" s="236"/>
      <c r="M288" s="237" t="s">
        <v>5</v>
      </c>
      <c r="N288" s="238" t="s">
        <v>45</v>
      </c>
      <c r="O288" s="42"/>
      <c r="P288" s="184">
        <f>O288*H288</f>
        <v>0</v>
      </c>
      <c r="Q288" s="184">
        <v>7.2999999999999996E-4</v>
      </c>
      <c r="R288" s="184">
        <f>Q288*H288</f>
        <v>1.7520000000000001E-2</v>
      </c>
      <c r="S288" s="184">
        <v>0</v>
      </c>
      <c r="T288" s="185">
        <f>S288*H288</f>
        <v>0</v>
      </c>
      <c r="AR288" s="24" t="s">
        <v>346</v>
      </c>
      <c r="AT288" s="24" t="s">
        <v>251</v>
      </c>
      <c r="AU288" s="24" t="s">
        <v>83</v>
      </c>
      <c r="AY288" s="24" t="s">
        <v>124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24" t="s">
        <v>24</v>
      </c>
      <c r="BK288" s="186">
        <f>ROUND(I288*H288,2)</f>
        <v>0</v>
      </c>
      <c r="BL288" s="24" t="s">
        <v>256</v>
      </c>
      <c r="BM288" s="24" t="s">
        <v>835</v>
      </c>
    </row>
    <row r="289" spans="2:65" s="1" customFormat="1" ht="13.5">
      <c r="B289" s="41"/>
      <c r="D289" s="187" t="s">
        <v>133</v>
      </c>
      <c r="F289" s="188" t="s">
        <v>834</v>
      </c>
      <c r="I289" s="189"/>
      <c r="L289" s="41"/>
      <c r="M289" s="190"/>
      <c r="N289" s="42"/>
      <c r="O289" s="42"/>
      <c r="P289" s="42"/>
      <c r="Q289" s="42"/>
      <c r="R289" s="42"/>
      <c r="S289" s="42"/>
      <c r="T289" s="70"/>
      <c r="AT289" s="24" t="s">
        <v>133</v>
      </c>
      <c r="AU289" s="24" t="s">
        <v>83</v>
      </c>
    </row>
    <row r="290" spans="2:65" s="11" customFormat="1" ht="13.5">
      <c r="B290" s="191"/>
      <c r="D290" s="192" t="s">
        <v>135</v>
      </c>
      <c r="E290" s="193" t="s">
        <v>5</v>
      </c>
      <c r="F290" s="194" t="s">
        <v>836</v>
      </c>
      <c r="H290" s="195">
        <v>24</v>
      </c>
      <c r="I290" s="196"/>
      <c r="L290" s="191"/>
      <c r="M290" s="197"/>
      <c r="N290" s="198"/>
      <c r="O290" s="198"/>
      <c r="P290" s="198"/>
      <c r="Q290" s="198"/>
      <c r="R290" s="198"/>
      <c r="S290" s="198"/>
      <c r="T290" s="199"/>
      <c r="AT290" s="200" t="s">
        <v>135</v>
      </c>
      <c r="AU290" s="200" t="s">
        <v>83</v>
      </c>
      <c r="AV290" s="11" t="s">
        <v>83</v>
      </c>
      <c r="AW290" s="11" t="s">
        <v>37</v>
      </c>
      <c r="AX290" s="11" t="s">
        <v>24</v>
      </c>
      <c r="AY290" s="200" t="s">
        <v>124</v>
      </c>
    </row>
    <row r="291" spans="2:65" s="1" customFormat="1" ht="22.5" customHeight="1">
      <c r="B291" s="174"/>
      <c r="C291" s="229" t="s">
        <v>545</v>
      </c>
      <c r="D291" s="229" t="s">
        <v>251</v>
      </c>
      <c r="E291" s="230" t="s">
        <v>837</v>
      </c>
      <c r="F291" s="231" t="s">
        <v>838</v>
      </c>
      <c r="G291" s="232" t="s">
        <v>301</v>
      </c>
      <c r="H291" s="233">
        <v>24</v>
      </c>
      <c r="I291" s="234"/>
      <c r="J291" s="235">
        <f>ROUND(I291*H291,2)</f>
        <v>0</v>
      </c>
      <c r="K291" s="231" t="s">
        <v>5</v>
      </c>
      <c r="L291" s="236"/>
      <c r="M291" s="237" t="s">
        <v>5</v>
      </c>
      <c r="N291" s="238" t="s">
        <v>45</v>
      </c>
      <c r="O291" s="42"/>
      <c r="P291" s="184">
        <f>O291*H291</f>
        <v>0</v>
      </c>
      <c r="Q291" s="184">
        <v>7.2999999999999996E-4</v>
      </c>
      <c r="R291" s="184">
        <f>Q291*H291</f>
        <v>1.7520000000000001E-2</v>
      </c>
      <c r="S291" s="184">
        <v>0</v>
      </c>
      <c r="T291" s="185">
        <f>S291*H291</f>
        <v>0</v>
      </c>
      <c r="AR291" s="24" t="s">
        <v>346</v>
      </c>
      <c r="AT291" s="24" t="s">
        <v>251</v>
      </c>
      <c r="AU291" s="24" t="s">
        <v>83</v>
      </c>
      <c r="AY291" s="24" t="s">
        <v>124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24" t="s">
        <v>24</v>
      </c>
      <c r="BK291" s="186">
        <f>ROUND(I291*H291,2)</f>
        <v>0</v>
      </c>
      <c r="BL291" s="24" t="s">
        <v>256</v>
      </c>
      <c r="BM291" s="24" t="s">
        <v>839</v>
      </c>
    </row>
    <row r="292" spans="2:65" s="1" customFormat="1" ht="13.5">
      <c r="B292" s="41"/>
      <c r="D292" s="187" t="s">
        <v>133</v>
      </c>
      <c r="F292" s="188" t="s">
        <v>838</v>
      </c>
      <c r="I292" s="189"/>
      <c r="L292" s="41"/>
      <c r="M292" s="190"/>
      <c r="N292" s="42"/>
      <c r="O292" s="42"/>
      <c r="P292" s="42"/>
      <c r="Q292" s="42"/>
      <c r="R292" s="42"/>
      <c r="S292" s="42"/>
      <c r="T292" s="70"/>
      <c r="AT292" s="24" t="s">
        <v>133</v>
      </c>
      <c r="AU292" s="24" t="s">
        <v>83</v>
      </c>
    </row>
    <row r="293" spans="2:65" s="11" customFormat="1" ht="13.5">
      <c r="B293" s="191"/>
      <c r="D293" s="192" t="s">
        <v>135</v>
      </c>
      <c r="E293" s="193" t="s">
        <v>5</v>
      </c>
      <c r="F293" s="194" t="s">
        <v>836</v>
      </c>
      <c r="H293" s="195">
        <v>24</v>
      </c>
      <c r="I293" s="196"/>
      <c r="L293" s="191"/>
      <c r="M293" s="197"/>
      <c r="N293" s="198"/>
      <c r="O293" s="198"/>
      <c r="P293" s="198"/>
      <c r="Q293" s="198"/>
      <c r="R293" s="198"/>
      <c r="S293" s="198"/>
      <c r="T293" s="199"/>
      <c r="AT293" s="200" t="s">
        <v>135</v>
      </c>
      <c r="AU293" s="200" t="s">
        <v>83</v>
      </c>
      <c r="AV293" s="11" t="s">
        <v>83</v>
      </c>
      <c r="AW293" s="11" t="s">
        <v>37</v>
      </c>
      <c r="AX293" s="11" t="s">
        <v>24</v>
      </c>
      <c r="AY293" s="200" t="s">
        <v>124</v>
      </c>
    </row>
    <row r="294" spans="2:65" s="1" customFormat="1" ht="22.5" customHeight="1">
      <c r="B294" s="174"/>
      <c r="C294" s="175" t="s">
        <v>551</v>
      </c>
      <c r="D294" s="175" t="s">
        <v>126</v>
      </c>
      <c r="E294" s="176" t="s">
        <v>840</v>
      </c>
      <c r="F294" s="177" t="s">
        <v>841</v>
      </c>
      <c r="G294" s="178" t="s">
        <v>301</v>
      </c>
      <c r="H294" s="179">
        <v>47</v>
      </c>
      <c r="I294" s="180"/>
      <c r="J294" s="181">
        <f>ROUND(I294*H294,2)</f>
        <v>0</v>
      </c>
      <c r="K294" s="177" t="s">
        <v>130</v>
      </c>
      <c r="L294" s="41"/>
      <c r="M294" s="182" t="s">
        <v>5</v>
      </c>
      <c r="N294" s="183" t="s">
        <v>45</v>
      </c>
      <c r="O294" s="42"/>
      <c r="P294" s="184">
        <f>O294*H294</f>
        <v>0</v>
      </c>
      <c r="Q294" s="184">
        <v>2.7999999999999998E-4</v>
      </c>
      <c r="R294" s="184">
        <f>Q294*H294</f>
        <v>1.3159999999999998E-2</v>
      </c>
      <c r="S294" s="184">
        <v>0</v>
      </c>
      <c r="T294" s="185">
        <f>S294*H294</f>
        <v>0</v>
      </c>
      <c r="AR294" s="24" t="s">
        <v>256</v>
      </c>
      <c r="AT294" s="24" t="s">
        <v>126</v>
      </c>
      <c r="AU294" s="24" t="s">
        <v>83</v>
      </c>
      <c r="AY294" s="24" t="s">
        <v>124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24" t="s">
        <v>24</v>
      </c>
      <c r="BK294" s="186">
        <f>ROUND(I294*H294,2)</f>
        <v>0</v>
      </c>
      <c r="BL294" s="24" t="s">
        <v>256</v>
      </c>
      <c r="BM294" s="24" t="s">
        <v>842</v>
      </c>
    </row>
    <row r="295" spans="2:65" s="1" customFormat="1" ht="13.5">
      <c r="B295" s="41"/>
      <c r="D295" s="192" t="s">
        <v>133</v>
      </c>
      <c r="F295" s="220" t="s">
        <v>843</v>
      </c>
      <c r="I295" s="189"/>
      <c r="L295" s="41"/>
      <c r="M295" s="190"/>
      <c r="N295" s="42"/>
      <c r="O295" s="42"/>
      <c r="P295" s="42"/>
      <c r="Q295" s="42"/>
      <c r="R295" s="42"/>
      <c r="S295" s="42"/>
      <c r="T295" s="70"/>
      <c r="AT295" s="24" t="s">
        <v>133</v>
      </c>
      <c r="AU295" s="24" t="s">
        <v>83</v>
      </c>
    </row>
    <row r="296" spans="2:65" s="1" customFormat="1" ht="22.5" customHeight="1">
      <c r="B296" s="174"/>
      <c r="C296" s="229" t="s">
        <v>556</v>
      </c>
      <c r="D296" s="229" t="s">
        <v>251</v>
      </c>
      <c r="E296" s="230" t="s">
        <v>844</v>
      </c>
      <c r="F296" s="231" t="s">
        <v>845</v>
      </c>
      <c r="G296" s="232" t="s">
        <v>301</v>
      </c>
      <c r="H296" s="233">
        <v>40</v>
      </c>
      <c r="I296" s="234"/>
      <c r="J296" s="235">
        <f>ROUND(I296*H296,2)</f>
        <v>0</v>
      </c>
      <c r="K296" s="231" t="s">
        <v>5</v>
      </c>
      <c r="L296" s="236"/>
      <c r="M296" s="237" t="s">
        <v>5</v>
      </c>
      <c r="N296" s="238" t="s">
        <v>45</v>
      </c>
      <c r="O296" s="42"/>
      <c r="P296" s="184">
        <f>O296*H296</f>
        <v>0</v>
      </c>
      <c r="Q296" s="184">
        <v>7.2999999999999996E-4</v>
      </c>
      <c r="R296" s="184">
        <f>Q296*H296</f>
        <v>2.9199999999999997E-2</v>
      </c>
      <c r="S296" s="184">
        <v>0</v>
      </c>
      <c r="T296" s="185">
        <f>S296*H296</f>
        <v>0</v>
      </c>
      <c r="AR296" s="24" t="s">
        <v>346</v>
      </c>
      <c r="AT296" s="24" t="s">
        <v>251</v>
      </c>
      <c r="AU296" s="24" t="s">
        <v>83</v>
      </c>
      <c r="AY296" s="24" t="s">
        <v>124</v>
      </c>
      <c r="BE296" s="186">
        <f>IF(N296="základní",J296,0)</f>
        <v>0</v>
      </c>
      <c r="BF296" s="186">
        <f>IF(N296="snížená",J296,0)</f>
        <v>0</v>
      </c>
      <c r="BG296" s="186">
        <f>IF(N296="zákl. přenesená",J296,0)</f>
        <v>0</v>
      </c>
      <c r="BH296" s="186">
        <f>IF(N296="sníž. přenesená",J296,0)</f>
        <v>0</v>
      </c>
      <c r="BI296" s="186">
        <f>IF(N296="nulová",J296,0)</f>
        <v>0</v>
      </c>
      <c r="BJ296" s="24" t="s">
        <v>24</v>
      </c>
      <c r="BK296" s="186">
        <f>ROUND(I296*H296,2)</f>
        <v>0</v>
      </c>
      <c r="BL296" s="24" t="s">
        <v>256</v>
      </c>
      <c r="BM296" s="24" t="s">
        <v>846</v>
      </c>
    </row>
    <row r="297" spans="2:65" s="1" customFormat="1" ht="13.5">
      <c r="B297" s="41"/>
      <c r="D297" s="187" t="s">
        <v>133</v>
      </c>
      <c r="F297" s="188" t="s">
        <v>845</v>
      </c>
      <c r="I297" s="189"/>
      <c r="L297" s="41"/>
      <c r="M297" s="190"/>
      <c r="N297" s="42"/>
      <c r="O297" s="42"/>
      <c r="P297" s="42"/>
      <c r="Q297" s="42"/>
      <c r="R297" s="42"/>
      <c r="S297" s="42"/>
      <c r="T297" s="70"/>
      <c r="AT297" s="24" t="s">
        <v>133</v>
      </c>
      <c r="AU297" s="24" t="s">
        <v>83</v>
      </c>
    </row>
    <row r="298" spans="2:65" s="11" customFormat="1" ht="13.5">
      <c r="B298" s="191"/>
      <c r="D298" s="192" t="s">
        <v>135</v>
      </c>
      <c r="E298" s="193" t="s">
        <v>5</v>
      </c>
      <c r="F298" s="194" t="s">
        <v>847</v>
      </c>
      <c r="H298" s="195">
        <v>40</v>
      </c>
      <c r="I298" s="196"/>
      <c r="L298" s="191"/>
      <c r="M298" s="197"/>
      <c r="N298" s="198"/>
      <c r="O298" s="198"/>
      <c r="P298" s="198"/>
      <c r="Q298" s="198"/>
      <c r="R298" s="198"/>
      <c r="S298" s="198"/>
      <c r="T298" s="199"/>
      <c r="AT298" s="200" t="s">
        <v>135</v>
      </c>
      <c r="AU298" s="200" t="s">
        <v>83</v>
      </c>
      <c r="AV298" s="11" t="s">
        <v>83</v>
      </c>
      <c r="AW298" s="11" t="s">
        <v>37</v>
      </c>
      <c r="AX298" s="11" t="s">
        <v>24</v>
      </c>
      <c r="AY298" s="200" t="s">
        <v>124</v>
      </c>
    </row>
    <row r="299" spans="2:65" s="1" customFormat="1" ht="22.5" customHeight="1">
      <c r="B299" s="174"/>
      <c r="C299" s="229" t="s">
        <v>848</v>
      </c>
      <c r="D299" s="229" t="s">
        <v>251</v>
      </c>
      <c r="E299" s="230" t="s">
        <v>849</v>
      </c>
      <c r="F299" s="231" t="s">
        <v>850</v>
      </c>
      <c r="G299" s="232" t="s">
        <v>301</v>
      </c>
      <c r="H299" s="233">
        <v>7</v>
      </c>
      <c r="I299" s="234"/>
      <c r="J299" s="235">
        <f>ROUND(I299*H299,2)</f>
        <v>0</v>
      </c>
      <c r="K299" s="231" t="s">
        <v>5</v>
      </c>
      <c r="L299" s="236"/>
      <c r="M299" s="237" t="s">
        <v>5</v>
      </c>
      <c r="N299" s="238" t="s">
        <v>45</v>
      </c>
      <c r="O299" s="42"/>
      <c r="P299" s="184">
        <f>O299*H299</f>
        <v>0</v>
      </c>
      <c r="Q299" s="184">
        <v>7.2999999999999996E-4</v>
      </c>
      <c r="R299" s="184">
        <f>Q299*H299</f>
        <v>5.11E-3</v>
      </c>
      <c r="S299" s="184">
        <v>0</v>
      </c>
      <c r="T299" s="185">
        <f>S299*H299</f>
        <v>0</v>
      </c>
      <c r="AR299" s="24" t="s">
        <v>346</v>
      </c>
      <c r="AT299" s="24" t="s">
        <v>251</v>
      </c>
      <c r="AU299" s="24" t="s">
        <v>83</v>
      </c>
      <c r="AY299" s="24" t="s">
        <v>124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24" t="s">
        <v>24</v>
      </c>
      <c r="BK299" s="186">
        <f>ROUND(I299*H299,2)</f>
        <v>0</v>
      </c>
      <c r="BL299" s="24" t="s">
        <v>256</v>
      </c>
      <c r="BM299" s="24" t="s">
        <v>851</v>
      </c>
    </row>
    <row r="300" spans="2:65" s="1" customFormat="1" ht="13.5">
      <c r="B300" s="41"/>
      <c r="D300" s="187" t="s">
        <v>133</v>
      </c>
      <c r="F300" s="188" t="s">
        <v>850</v>
      </c>
      <c r="I300" s="189"/>
      <c r="L300" s="41"/>
      <c r="M300" s="190"/>
      <c r="N300" s="42"/>
      <c r="O300" s="42"/>
      <c r="P300" s="42"/>
      <c r="Q300" s="42"/>
      <c r="R300" s="42"/>
      <c r="S300" s="42"/>
      <c r="T300" s="70"/>
      <c r="AT300" s="24" t="s">
        <v>133</v>
      </c>
      <c r="AU300" s="24" t="s">
        <v>83</v>
      </c>
    </row>
    <row r="301" spans="2:65" s="11" customFormat="1" ht="13.5">
      <c r="B301" s="191"/>
      <c r="D301" s="192" t="s">
        <v>135</v>
      </c>
      <c r="E301" s="193" t="s">
        <v>5</v>
      </c>
      <c r="F301" s="194" t="s">
        <v>852</v>
      </c>
      <c r="H301" s="195">
        <v>7</v>
      </c>
      <c r="I301" s="196"/>
      <c r="L301" s="191"/>
      <c r="M301" s="197"/>
      <c r="N301" s="198"/>
      <c r="O301" s="198"/>
      <c r="P301" s="198"/>
      <c r="Q301" s="198"/>
      <c r="R301" s="198"/>
      <c r="S301" s="198"/>
      <c r="T301" s="199"/>
      <c r="AT301" s="200" t="s">
        <v>135</v>
      </c>
      <c r="AU301" s="200" t="s">
        <v>83</v>
      </c>
      <c r="AV301" s="11" t="s">
        <v>83</v>
      </c>
      <c r="AW301" s="11" t="s">
        <v>37</v>
      </c>
      <c r="AX301" s="11" t="s">
        <v>24</v>
      </c>
      <c r="AY301" s="200" t="s">
        <v>124</v>
      </c>
    </row>
    <row r="302" spans="2:65" s="1" customFormat="1" ht="22.5" customHeight="1">
      <c r="B302" s="174"/>
      <c r="C302" s="229" t="s">
        <v>853</v>
      </c>
      <c r="D302" s="229" t="s">
        <v>251</v>
      </c>
      <c r="E302" s="230" t="s">
        <v>854</v>
      </c>
      <c r="F302" s="231" t="s">
        <v>855</v>
      </c>
      <c r="G302" s="232" t="s">
        <v>301</v>
      </c>
      <c r="H302" s="233">
        <v>47</v>
      </c>
      <c r="I302" s="234"/>
      <c r="J302" s="235">
        <f>ROUND(I302*H302,2)</f>
        <v>0</v>
      </c>
      <c r="K302" s="231" t="s">
        <v>5</v>
      </c>
      <c r="L302" s="236"/>
      <c r="M302" s="237" t="s">
        <v>5</v>
      </c>
      <c r="N302" s="238" t="s">
        <v>45</v>
      </c>
      <c r="O302" s="42"/>
      <c r="P302" s="184">
        <f>O302*H302</f>
        <v>0</v>
      </c>
      <c r="Q302" s="184">
        <v>7.2999999999999996E-4</v>
      </c>
      <c r="R302" s="184">
        <f>Q302*H302</f>
        <v>3.431E-2</v>
      </c>
      <c r="S302" s="184">
        <v>0</v>
      </c>
      <c r="T302" s="185">
        <f>S302*H302</f>
        <v>0</v>
      </c>
      <c r="AR302" s="24" t="s">
        <v>346</v>
      </c>
      <c r="AT302" s="24" t="s">
        <v>251</v>
      </c>
      <c r="AU302" s="24" t="s">
        <v>83</v>
      </c>
      <c r="AY302" s="24" t="s">
        <v>124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24" t="s">
        <v>24</v>
      </c>
      <c r="BK302" s="186">
        <f>ROUND(I302*H302,2)</f>
        <v>0</v>
      </c>
      <c r="BL302" s="24" t="s">
        <v>256</v>
      </c>
      <c r="BM302" s="24" t="s">
        <v>856</v>
      </c>
    </row>
    <row r="303" spans="2:65" s="1" customFormat="1" ht="13.5">
      <c r="B303" s="41"/>
      <c r="D303" s="187" t="s">
        <v>133</v>
      </c>
      <c r="F303" s="188" t="s">
        <v>855</v>
      </c>
      <c r="I303" s="189"/>
      <c r="L303" s="41"/>
      <c r="M303" s="190"/>
      <c r="N303" s="42"/>
      <c r="O303" s="42"/>
      <c r="P303" s="42"/>
      <c r="Q303" s="42"/>
      <c r="R303" s="42"/>
      <c r="S303" s="42"/>
      <c r="T303" s="70"/>
      <c r="AT303" s="24" t="s">
        <v>133</v>
      </c>
      <c r="AU303" s="24" t="s">
        <v>83</v>
      </c>
    </row>
    <row r="304" spans="2:65" s="11" customFormat="1" ht="13.5">
      <c r="B304" s="191"/>
      <c r="D304" s="187" t="s">
        <v>135</v>
      </c>
      <c r="E304" s="200" t="s">
        <v>5</v>
      </c>
      <c r="F304" s="209" t="s">
        <v>847</v>
      </c>
      <c r="H304" s="210">
        <v>40</v>
      </c>
      <c r="I304" s="196"/>
      <c r="L304" s="191"/>
      <c r="M304" s="197"/>
      <c r="N304" s="198"/>
      <c r="O304" s="198"/>
      <c r="P304" s="198"/>
      <c r="Q304" s="198"/>
      <c r="R304" s="198"/>
      <c r="S304" s="198"/>
      <c r="T304" s="199"/>
      <c r="AT304" s="200" t="s">
        <v>135</v>
      </c>
      <c r="AU304" s="200" t="s">
        <v>83</v>
      </c>
      <c r="AV304" s="11" t="s">
        <v>83</v>
      </c>
      <c r="AW304" s="11" t="s">
        <v>37</v>
      </c>
      <c r="AX304" s="11" t="s">
        <v>74</v>
      </c>
      <c r="AY304" s="200" t="s">
        <v>124</v>
      </c>
    </row>
    <row r="305" spans="2:65" s="11" customFormat="1" ht="13.5">
      <c r="B305" s="191"/>
      <c r="D305" s="187" t="s">
        <v>135</v>
      </c>
      <c r="E305" s="200" t="s">
        <v>5</v>
      </c>
      <c r="F305" s="209" t="s">
        <v>852</v>
      </c>
      <c r="H305" s="210">
        <v>7</v>
      </c>
      <c r="I305" s="196"/>
      <c r="L305" s="191"/>
      <c r="M305" s="197"/>
      <c r="N305" s="198"/>
      <c r="O305" s="198"/>
      <c r="P305" s="198"/>
      <c r="Q305" s="198"/>
      <c r="R305" s="198"/>
      <c r="S305" s="198"/>
      <c r="T305" s="199"/>
      <c r="AT305" s="200" t="s">
        <v>135</v>
      </c>
      <c r="AU305" s="200" t="s">
        <v>83</v>
      </c>
      <c r="AV305" s="11" t="s">
        <v>83</v>
      </c>
      <c r="AW305" s="11" t="s">
        <v>37</v>
      </c>
      <c r="AX305" s="11" t="s">
        <v>74</v>
      </c>
      <c r="AY305" s="200" t="s">
        <v>124</v>
      </c>
    </row>
    <row r="306" spans="2:65" s="13" customFormat="1" ht="13.5">
      <c r="B306" s="211"/>
      <c r="D306" s="192" t="s">
        <v>135</v>
      </c>
      <c r="E306" s="212" t="s">
        <v>5</v>
      </c>
      <c r="F306" s="213" t="s">
        <v>153</v>
      </c>
      <c r="H306" s="214">
        <v>47</v>
      </c>
      <c r="I306" s="215"/>
      <c r="L306" s="211"/>
      <c r="M306" s="216"/>
      <c r="N306" s="217"/>
      <c r="O306" s="217"/>
      <c r="P306" s="217"/>
      <c r="Q306" s="217"/>
      <c r="R306" s="217"/>
      <c r="S306" s="217"/>
      <c r="T306" s="218"/>
      <c r="AT306" s="219" t="s">
        <v>135</v>
      </c>
      <c r="AU306" s="219" t="s">
        <v>83</v>
      </c>
      <c r="AV306" s="13" t="s">
        <v>131</v>
      </c>
      <c r="AW306" s="13" t="s">
        <v>37</v>
      </c>
      <c r="AX306" s="13" t="s">
        <v>24</v>
      </c>
      <c r="AY306" s="219" t="s">
        <v>124</v>
      </c>
    </row>
    <row r="307" spans="2:65" s="1" customFormat="1" ht="22.5" customHeight="1">
      <c r="B307" s="174"/>
      <c r="C307" s="175" t="s">
        <v>857</v>
      </c>
      <c r="D307" s="175" t="s">
        <v>126</v>
      </c>
      <c r="E307" s="176" t="s">
        <v>858</v>
      </c>
      <c r="F307" s="177" t="s">
        <v>859</v>
      </c>
      <c r="G307" s="178" t="s">
        <v>301</v>
      </c>
      <c r="H307" s="179">
        <v>25</v>
      </c>
      <c r="I307" s="180"/>
      <c r="J307" s="181">
        <f>ROUND(I307*H307,2)</f>
        <v>0</v>
      </c>
      <c r="K307" s="177" t="s">
        <v>130</v>
      </c>
      <c r="L307" s="41"/>
      <c r="M307" s="182" t="s">
        <v>5</v>
      </c>
      <c r="N307" s="183" t="s">
        <v>45</v>
      </c>
      <c r="O307" s="42"/>
      <c r="P307" s="184">
        <f>O307*H307</f>
        <v>0</v>
      </c>
      <c r="Q307" s="184">
        <v>5.6999999999999998E-4</v>
      </c>
      <c r="R307" s="184">
        <f>Q307*H307</f>
        <v>1.4249999999999999E-2</v>
      </c>
      <c r="S307" s="184">
        <v>0</v>
      </c>
      <c r="T307" s="185">
        <f>S307*H307</f>
        <v>0</v>
      </c>
      <c r="AR307" s="24" t="s">
        <v>256</v>
      </c>
      <c r="AT307" s="24" t="s">
        <v>126</v>
      </c>
      <c r="AU307" s="24" t="s">
        <v>83</v>
      </c>
      <c r="AY307" s="24" t="s">
        <v>124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24" t="s">
        <v>24</v>
      </c>
      <c r="BK307" s="186">
        <f>ROUND(I307*H307,2)</f>
        <v>0</v>
      </c>
      <c r="BL307" s="24" t="s">
        <v>256</v>
      </c>
      <c r="BM307" s="24" t="s">
        <v>860</v>
      </c>
    </row>
    <row r="308" spans="2:65" s="1" customFormat="1" ht="13.5">
      <c r="B308" s="41"/>
      <c r="D308" s="192" t="s">
        <v>133</v>
      </c>
      <c r="F308" s="220" t="s">
        <v>861</v>
      </c>
      <c r="I308" s="189"/>
      <c r="L308" s="41"/>
      <c r="M308" s="190"/>
      <c r="N308" s="42"/>
      <c r="O308" s="42"/>
      <c r="P308" s="42"/>
      <c r="Q308" s="42"/>
      <c r="R308" s="42"/>
      <c r="S308" s="42"/>
      <c r="T308" s="70"/>
      <c r="AT308" s="24" t="s">
        <v>133</v>
      </c>
      <c r="AU308" s="24" t="s">
        <v>83</v>
      </c>
    </row>
    <row r="309" spans="2:65" s="1" customFormat="1" ht="22.5" customHeight="1">
      <c r="B309" s="174"/>
      <c r="C309" s="229" t="s">
        <v>862</v>
      </c>
      <c r="D309" s="229" t="s">
        <v>251</v>
      </c>
      <c r="E309" s="230" t="s">
        <v>863</v>
      </c>
      <c r="F309" s="231" t="s">
        <v>864</v>
      </c>
      <c r="G309" s="232" t="s">
        <v>301</v>
      </c>
      <c r="H309" s="233">
        <v>25</v>
      </c>
      <c r="I309" s="234"/>
      <c r="J309" s="235">
        <f>ROUND(I309*H309,2)</f>
        <v>0</v>
      </c>
      <c r="K309" s="231" t="s">
        <v>5</v>
      </c>
      <c r="L309" s="236"/>
      <c r="M309" s="237" t="s">
        <v>5</v>
      </c>
      <c r="N309" s="238" t="s">
        <v>45</v>
      </c>
      <c r="O309" s="42"/>
      <c r="P309" s="184">
        <f>O309*H309</f>
        <v>0</v>
      </c>
      <c r="Q309" s="184">
        <v>7.2999999999999996E-4</v>
      </c>
      <c r="R309" s="184">
        <f>Q309*H309</f>
        <v>1.8249999999999999E-2</v>
      </c>
      <c r="S309" s="184">
        <v>0</v>
      </c>
      <c r="T309" s="185">
        <f>S309*H309</f>
        <v>0</v>
      </c>
      <c r="AR309" s="24" t="s">
        <v>346</v>
      </c>
      <c r="AT309" s="24" t="s">
        <v>251</v>
      </c>
      <c r="AU309" s="24" t="s">
        <v>83</v>
      </c>
      <c r="AY309" s="24" t="s">
        <v>124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24" t="s">
        <v>24</v>
      </c>
      <c r="BK309" s="186">
        <f>ROUND(I309*H309,2)</f>
        <v>0</v>
      </c>
      <c r="BL309" s="24" t="s">
        <v>256</v>
      </c>
      <c r="BM309" s="24" t="s">
        <v>865</v>
      </c>
    </row>
    <row r="310" spans="2:65" s="1" customFormat="1" ht="13.5">
      <c r="B310" s="41"/>
      <c r="D310" s="187" t="s">
        <v>133</v>
      </c>
      <c r="F310" s="188" t="s">
        <v>866</v>
      </c>
      <c r="I310" s="189"/>
      <c r="L310" s="41"/>
      <c r="M310" s="190"/>
      <c r="N310" s="42"/>
      <c r="O310" s="42"/>
      <c r="P310" s="42"/>
      <c r="Q310" s="42"/>
      <c r="R310" s="42"/>
      <c r="S310" s="42"/>
      <c r="T310" s="70"/>
      <c r="AT310" s="24" t="s">
        <v>133</v>
      </c>
      <c r="AU310" s="24" t="s">
        <v>83</v>
      </c>
    </row>
    <row r="311" spans="2:65" s="11" customFormat="1" ht="13.5">
      <c r="B311" s="191"/>
      <c r="D311" s="192" t="s">
        <v>135</v>
      </c>
      <c r="E311" s="193" t="s">
        <v>5</v>
      </c>
      <c r="F311" s="194" t="s">
        <v>867</v>
      </c>
      <c r="H311" s="195">
        <v>25</v>
      </c>
      <c r="I311" s="196"/>
      <c r="L311" s="191"/>
      <c r="M311" s="197"/>
      <c r="N311" s="198"/>
      <c r="O311" s="198"/>
      <c r="P311" s="198"/>
      <c r="Q311" s="198"/>
      <c r="R311" s="198"/>
      <c r="S311" s="198"/>
      <c r="T311" s="199"/>
      <c r="AT311" s="200" t="s">
        <v>135</v>
      </c>
      <c r="AU311" s="200" t="s">
        <v>83</v>
      </c>
      <c r="AV311" s="11" t="s">
        <v>83</v>
      </c>
      <c r="AW311" s="11" t="s">
        <v>37</v>
      </c>
      <c r="AX311" s="11" t="s">
        <v>24</v>
      </c>
      <c r="AY311" s="200" t="s">
        <v>124</v>
      </c>
    </row>
    <row r="312" spans="2:65" s="1" customFormat="1" ht="22.5" customHeight="1">
      <c r="B312" s="174"/>
      <c r="C312" s="229" t="s">
        <v>868</v>
      </c>
      <c r="D312" s="229" t="s">
        <v>251</v>
      </c>
      <c r="E312" s="230" t="s">
        <v>869</v>
      </c>
      <c r="F312" s="231" t="s">
        <v>870</v>
      </c>
      <c r="G312" s="232" t="s">
        <v>301</v>
      </c>
      <c r="H312" s="233">
        <v>25</v>
      </c>
      <c r="I312" s="234"/>
      <c r="J312" s="235">
        <f>ROUND(I312*H312,2)</f>
        <v>0</v>
      </c>
      <c r="K312" s="231" t="s">
        <v>5</v>
      </c>
      <c r="L312" s="236"/>
      <c r="M312" s="237" t="s">
        <v>5</v>
      </c>
      <c r="N312" s="238" t="s">
        <v>45</v>
      </c>
      <c r="O312" s="42"/>
      <c r="P312" s="184">
        <f>O312*H312</f>
        <v>0</v>
      </c>
      <c r="Q312" s="184">
        <v>7.2999999999999996E-4</v>
      </c>
      <c r="R312" s="184">
        <f>Q312*H312</f>
        <v>1.8249999999999999E-2</v>
      </c>
      <c r="S312" s="184">
        <v>0</v>
      </c>
      <c r="T312" s="185">
        <f>S312*H312</f>
        <v>0</v>
      </c>
      <c r="AR312" s="24" t="s">
        <v>346</v>
      </c>
      <c r="AT312" s="24" t="s">
        <v>251</v>
      </c>
      <c r="AU312" s="24" t="s">
        <v>83</v>
      </c>
      <c r="AY312" s="24" t="s">
        <v>124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24" t="s">
        <v>24</v>
      </c>
      <c r="BK312" s="186">
        <f>ROUND(I312*H312,2)</f>
        <v>0</v>
      </c>
      <c r="BL312" s="24" t="s">
        <v>256</v>
      </c>
      <c r="BM312" s="24" t="s">
        <v>871</v>
      </c>
    </row>
    <row r="313" spans="2:65" s="1" customFormat="1" ht="13.5">
      <c r="B313" s="41"/>
      <c r="D313" s="187" t="s">
        <v>133</v>
      </c>
      <c r="F313" s="188" t="s">
        <v>870</v>
      </c>
      <c r="I313" s="189"/>
      <c r="L313" s="41"/>
      <c r="M313" s="190"/>
      <c r="N313" s="42"/>
      <c r="O313" s="42"/>
      <c r="P313" s="42"/>
      <c r="Q313" s="42"/>
      <c r="R313" s="42"/>
      <c r="S313" s="42"/>
      <c r="T313" s="70"/>
      <c r="AT313" s="24" t="s">
        <v>133</v>
      </c>
      <c r="AU313" s="24" t="s">
        <v>83</v>
      </c>
    </row>
    <row r="314" spans="2:65" s="11" customFormat="1" ht="13.5">
      <c r="B314" s="191"/>
      <c r="D314" s="192" t="s">
        <v>135</v>
      </c>
      <c r="E314" s="193" t="s">
        <v>5</v>
      </c>
      <c r="F314" s="194" t="s">
        <v>867</v>
      </c>
      <c r="H314" s="195">
        <v>25</v>
      </c>
      <c r="I314" s="196"/>
      <c r="L314" s="191"/>
      <c r="M314" s="197"/>
      <c r="N314" s="198"/>
      <c r="O314" s="198"/>
      <c r="P314" s="198"/>
      <c r="Q314" s="198"/>
      <c r="R314" s="198"/>
      <c r="S314" s="198"/>
      <c r="T314" s="199"/>
      <c r="AT314" s="200" t="s">
        <v>135</v>
      </c>
      <c r="AU314" s="200" t="s">
        <v>83</v>
      </c>
      <c r="AV314" s="11" t="s">
        <v>83</v>
      </c>
      <c r="AW314" s="11" t="s">
        <v>37</v>
      </c>
      <c r="AX314" s="11" t="s">
        <v>24</v>
      </c>
      <c r="AY314" s="200" t="s">
        <v>124</v>
      </c>
    </row>
    <row r="315" spans="2:65" s="1" customFormat="1" ht="22.5" customHeight="1">
      <c r="B315" s="174"/>
      <c r="C315" s="175" t="s">
        <v>872</v>
      </c>
      <c r="D315" s="175" t="s">
        <v>126</v>
      </c>
      <c r="E315" s="176" t="s">
        <v>873</v>
      </c>
      <c r="F315" s="177" t="s">
        <v>874</v>
      </c>
      <c r="G315" s="178" t="s">
        <v>301</v>
      </c>
      <c r="H315" s="179">
        <v>5</v>
      </c>
      <c r="I315" s="180"/>
      <c r="J315" s="181">
        <f>ROUND(I315*H315,2)</f>
        <v>0</v>
      </c>
      <c r="K315" s="177" t="s">
        <v>5</v>
      </c>
      <c r="L315" s="41"/>
      <c r="M315" s="182" t="s">
        <v>5</v>
      </c>
      <c r="N315" s="183" t="s">
        <v>45</v>
      </c>
      <c r="O315" s="42"/>
      <c r="P315" s="184">
        <f>O315*H315</f>
        <v>0</v>
      </c>
      <c r="Q315" s="184">
        <v>3.4199999999999999E-3</v>
      </c>
      <c r="R315" s="184">
        <f>Q315*H315</f>
        <v>1.7100000000000001E-2</v>
      </c>
      <c r="S315" s="184">
        <v>0</v>
      </c>
      <c r="T315" s="185">
        <f>S315*H315</f>
        <v>0</v>
      </c>
      <c r="AR315" s="24" t="s">
        <v>256</v>
      </c>
      <c r="AT315" s="24" t="s">
        <v>126</v>
      </c>
      <c r="AU315" s="24" t="s">
        <v>83</v>
      </c>
      <c r="AY315" s="24" t="s">
        <v>124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24" t="s">
        <v>24</v>
      </c>
      <c r="BK315" s="186">
        <f>ROUND(I315*H315,2)</f>
        <v>0</v>
      </c>
      <c r="BL315" s="24" t="s">
        <v>256</v>
      </c>
      <c r="BM315" s="24" t="s">
        <v>875</v>
      </c>
    </row>
    <row r="316" spans="2:65" s="1" customFormat="1" ht="13.5">
      <c r="B316" s="41"/>
      <c r="D316" s="192" t="s">
        <v>133</v>
      </c>
      <c r="F316" s="220" t="s">
        <v>874</v>
      </c>
      <c r="I316" s="189"/>
      <c r="L316" s="41"/>
      <c r="M316" s="190"/>
      <c r="N316" s="42"/>
      <c r="O316" s="42"/>
      <c r="P316" s="42"/>
      <c r="Q316" s="42"/>
      <c r="R316" s="42"/>
      <c r="S316" s="42"/>
      <c r="T316" s="70"/>
      <c r="AT316" s="24" t="s">
        <v>133</v>
      </c>
      <c r="AU316" s="24" t="s">
        <v>83</v>
      </c>
    </row>
    <row r="317" spans="2:65" s="1" customFormat="1" ht="22.5" customHeight="1">
      <c r="B317" s="174"/>
      <c r="C317" s="229" t="s">
        <v>876</v>
      </c>
      <c r="D317" s="229" t="s">
        <v>251</v>
      </c>
      <c r="E317" s="230" t="s">
        <v>877</v>
      </c>
      <c r="F317" s="231" t="s">
        <v>878</v>
      </c>
      <c r="G317" s="232" t="s">
        <v>301</v>
      </c>
      <c r="H317" s="233">
        <v>5</v>
      </c>
      <c r="I317" s="234"/>
      <c r="J317" s="235">
        <f>ROUND(I317*H317,2)</f>
        <v>0</v>
      </c>
      <c r="K317" s="231" t="s">
        <v>5</v>
      </c>
      <c r="L317" s="236"/>
      <c r="M317" s="237" t="s">
        <v>5</v>
      </c>
      <c r="N317" s="238" t="s">
        <v>45</v>
      </c>
      <c r="O317" s="42"/>
      <c r="P317" s="184">
        <f>O317*H317</f>
        <v>0</v>
      </c>
      <c r="Q317" s="184">
        <v>1.1999999999999999E-3</v>
      </c>
      <c r="R317" s="184">
        <f>Q317*H317</f>
        <v>5.9999999999999993E-3</v>
      </c>
      <c r="S317" s="184">
        <v>0</v>
      </c>
      <c r="T317" s="185">
        <f>S317*H317</f>
        <v>0</v>
      </c>
      <c r="AR317" s="24" t="s">
        <v>346</v>
      </c>
      <c r="AT317" s="24" t="s">
        <v>251</v>
      </c>
      <c r="AU317" s="24" t="s">
        <v>83</v>
      </c>
      <c r="AY317" s="24" t="s">
        <v>124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24" t="s">
        <v>24</v>
      </c>
      <c r="BK317" s="186">
        <f>ROUND(I317*H317,2)</f>
        <v>0</v>
      </c>
      <c r="BL317" s="24" t="s">
        <v>256</v>
      </c>
      <c r="BM317" s="24" t="s">
        <v>879</v>
      </c>
    </row>
    <row r="318" spans="2:65" s="1" customFormat="1" ht="13.5">
      <c r="B318" s="41"/>
      <c r="D318" s="192" t="s">
        <v>133</v>
      </c>
      <c r="F318" s="220" t="s">
        <v>878</v>
      </c>
      <c r="I318" s="189"/>
      <c r="L318" s="41"/>
      <c r="M318" s="190"/>
      <c r="N318" s="42"/>
      <c r="O318" s="42"/>
      <c r="P318" s="42"/>
      <c r="Q318" s="42"/>
      <c r="R318" s="42"/>
      <c r="S318" s="42"/>
      <c r="T318" s="70"/>
      <c r="AT318" s="24" t="s">
        <v>133</v>
      </c>
      <c r="AU318" s="24" t="s">
        <v>83</v>
      </c>
    </row>
    <row r="319" spans="2:65" s="1" customFormat="1" ht="22.5" customHeight="1">
      <c r="B319" s="174"/>
      <c r="C319" s="175" t="s">
        <v>880</v>
      </c>
      <c r="D319" s="175" t="s">
        <v>126</v>
      </c>
      <c r="E319" s="176" t="s">
        <v>881</v>
      </c>
      <c r="F319" s="177" t="s">
        <v>882</v>
      </c>
      <c r="G319" s="178" t="s">
        <v>301</v>
      </c>
      <c r="H319" s="179">
        <v>3</v>
      </c>
      <c r="I319" s="180"/>
      <c r="J319" s="181">
        <f>ROUND(I319*H319,2)</f>
        <v>0</v>
      </c>
      <c r="K319" s="177" t="s">
        <v>5</v>
      </c>
      <c r="L319" s="41"/>
      <c r="M319" s="182" t="s">
        <v>5</v>
      </c>
      <c r="N319" s="183" t="s">
        <v>45</v>
      </c>
      <c r="O319" s="42"/>
      <c r="P319" s="184">
        <f>O319*H319</f>
        <v>0</v>
      </c>
      <c r="Q319" s="184">
        <v>3.65E-3</v>
      </c>
      <c r="R319" s="184">
        <f>Q319*H319</f>
        <v>1.095E-2</v>
      </c>
      <c r="S319" s="184">
        <v>0</v>
      </c>
      <c r="T319" s="185">
        <f>S319*H319</f>
        <v>0</v>
      </c>
      <c r="AR319" s="24" t="s">
        <v>256</v>
      </c>
      <c r="AT319" s="24" t="s">
        <v>126</v>
      </c>
      <c r="AU319" s="24" t="s">
        <v>83</v>
      </c>
      <c r="AY319" s="24" t="s">
        <v>124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24" t="s">
        <v>24</v>
      </c>
      <c r="BK319" s="186">
        <f>ROUND(I319*H319,2)</f>
        <v>0</v>
      </c>
      <c r="BL319" s="24" t="s">
        <v>256</v>
      </c>
      <c r="BM319" s="24" t="s">
        <v>883</v>
      </c>
    </row>
    <row r="320" spans="2:65" s="1" customFormat="1" ht="13.5">
      <c r="B320" s="41"/>
      <c r="D320" s="192" t="s">
        <v>133</v>
      </c>
      <c r="F320" s="220" t="s">
        <v>882</v>
      </c>
      <c r="I320" s="189"/>
      <c r="L320" s="41"/>
      <c r="M320" s="190"/>
      <c r="N320" s="42"/>
      <c r="O320" s="42"/>
      <c r="P320" s="42"/>
      <c r="Q320" s="42"/>
      <c r="R320" s="42"/>
      <c r="S320" s="42"/>
      <c r="T320" s="70"/>
      <c r="AT320" s="24" t="s">
        <v>133</v>
      </c>
      <c r="AU320" s="24" t="s">
        <v>83</v>
      </c>
    </row>
    <row r="321" spans="2:65" s="1" customFormat="1" ht="22.5" customHeight="1">
      <c r="B321" s="174"/>
      <c r="C321" s="229" t="s">
        <v>884</v>
      </c>
      <c r="D321" s="229" t="s">
        <v>251</v>
      </c>
      <c r="E321" s="230" t="s">
        <v>885</v>
      </c>
      <c r="F321" s="231" t="s">
        <v>886</v>
      </c>
      <c r="G321" s="232" t="s">
        <v>301</v>
      </c>
      <c r="H321" s="233">
        <v>3</v>
      </c>
      <c r="I321" s="234"/>
      <c r="J321" s="235">
        <f>ROUND(I321*H321,2)</f>
        <v>0</v>
      </c>
      <c r="K321" s="231" t="s">
        <v>5</v>
      </c>
      <c r="L321" s="236"/>
      <c r="M321" s="237" t="s">
        <v>5</v>
      </c>
      <c r="N321" s="238" t="s">
        <v>45</v>
      </c>
      <c r="O321" s="42"/>
      <c r="P321" s="184">
        <f>O321*H321</f>
        <v>0</v>
      </c>
      <c r="Q321" s="184">
        <v>1.1999999999999999E-3</v>
      </c>
      <c r="R321" s="184">
        <f>Q321*H321</f>
        <v>3.5999999999999999E-3</v>
      </c>
      <c r="S321" s="184">
        <v>0</v>
      </c>
      <c r="T321" s="185">
        <f>S321*H321</f>
        <v>0</v>
      </c>
      <c r="AR321" s="24" t="s">
        <v>346</v>
      </c>
      <c r="AT321" s="24" t="s">
        <v>251</v>
      </c>
      <c r="AU321" s="24" t="s">
        <v>83</v>
      </c>
      <c r="AY321" s="24" t="s">
        <v>124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24" t="s">
        <v>24</v>
      </c>
      <c r="BK321" s="186">
        <f>ROUND(I321*H321,2)</f>
        <v>0</v>
      </c>
      <c r="BL321" s="24" t="s">
        <v>256</v>
      </c>
      <c r="BM321" s="24" t="s">
        <v>887</v>
      </c>
    </row>
    <row r="322" spans="2:65" s="1" customFormat="1" ht="13.5">
      <c r="B322" s="41"/>
      <c r="D322" s="192" t="s">
        <v>133</v>
      </c>
      <c r="F322" s="220" t="s">
        <v>886</v>
      </c>
      <c r="I322" s="189"/>
      <c r="L322" s="41"/>
      <c r="M322" s="190"/>
      <c r="N322" s="42"/>
      <c r="O322" s="42"/>
      <c r="P322" s="42"/>
      <c r="Q322" s="42"/>
      <c r="R322" s="42"/>
      <c r="S322" s="42"/>
      <c r="T322" s="70"/>
      <c r="AT322" s="24" t="s">
        <v>133</v>
      </c>
      <c r="AU322" s="24" t="s">
        <v>83</v>
      </c>
    </row>
    <row r="323" spans="2:65" s="1" customFormat="1" ht="22.5" customHeight="1">
      <c r="B323" s="174"/>
      <c r="C323" s="229" t="s">
        <v>888</v>
      </c>
      <c r="D323" s="229" t="s">
        <v>251</v>
      </c>
      <c r="E323" s="230" t="s">
        <v>889</v>
      </c>
      <c r="F323" s="231" t="s">
        <v>890</v>
      </c>
      <c r="G323" s="232" t="s">
        <v>301</v>
      </c>
      <c r="H323" s="233">
        <v>8</v>
      </c>
      <c r="I323" s="234"/>
      <c r="J323" s="235">
        <f>ROUND(I323*H323,2)</f>
        <v>0</v>
      </c>
      <c r="K323" s="231" t="s">
        <v>5</v>
      </c>
      <c r="L323" s="236"/>
      <c r="M323" s="237" t="s">
        <v>5</v>
      </c>
      <c r="N323" s="238" t="s">
        <v>45</v>
      </c>
      <c r="O323" s="42"/>
      <c r="P323" s="184">
        <f>O323*H323</f>
        <v>0</v>
      </c>
      <c r="Q323" s="184">
        <v>1.1999999999999999E-3</v>
      </c>
      <c r="R323" s="184">
        <f>Q323*H323</f>
        <v>9.5999999999999992E-3</v>
      </c>
      <c r="S323" s="184">
        <v>0</v>
      </c>
      <c r="T323" s="185">
        <f>S323*H323</f>
        <v>0</v>
      </c>
      <c r="AR323" s="24" t="s">
        <v>346</v>
      </c>
      <c r="AT323" s="24" t="s">
        <v>251</v>
      </c>
      <c r="AU323" s="24" t="s">
        <v>83</v>
      </c>
      <c r="AY323" s="24" t="s">
        <v>124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24" t="s">
        <v>24</v>
      </c>
      <c r="BK323" s="186">
        <f>ROUND(I323*H323,2)</f>
        <v>0</v>
      </c>
      <c r="BL323" s="24" t="s">
        <v>256</v>
      </c>
      <c r="BM323" s="24" t="s">
        <v>891</v>
      </c>
    </row>
    <row r="324" spans="2:65" s="1" customFormat="1" ht="13.5">
      <c r="B324" s="41"/>
      <c r="D324" s="192" t="s">
        <v>133</v>
      </c>
      <c r="F324" s="220" t="s">
        <v>890</v>
      </c>
      <c r="I324" s="189"/>
      <c r="L324" s="41"/>
      <c r="M324" s="190"/>
      <c r="N324" s="42"/>
      <c r="O324" s="42"/>
      <c r="P324" s="42"/>
      <c r="Q324" s="42"/>
      <c r="R324" s="42"/>
      <c r="S324" s="42"/>
      <c r="T324" s="70"/>
      <c r="AT324" s="24" t="s">
        <v>133</v>
      </c>
      <c r="AU324" s="24" t="s">
        <v>83</v>
      </c>
    </row>
    <row r="325" spans="2:65" s="1" customFormat="1" ht="22.5" customHeight="1">
      <c r="B325" s="174"/>
      <c r="C325" s="175" t="s">
        <v>892</v>
      </c>
      <c r="D325" s="175" t="s">
        <v>126</v>
      </c>
      <c r="E325" s="176" t="s">
        <v>893</v>
      </c>
      <c r="F325" s="177" t="s">
        <v>894</v>
      </c>
      <c r="G325" s="178" t="s">
        <v>286</v>
      </c>
      <c r="H325" s="179">
        <v>6</v>
      </c>
      <c r="I325" s="180"/>
      <c r="J325" s="181">
        <f>ROUND(I325*H325,2)</f>
        <v>0</v>
      </c>
      <c r="K325" s="177" t="s">
        <v>5</v>
      </c>
      <c r="L325" s="41"/>
      <c r="M325" s="182" t="s">
        <v>5</v>
      </c>
      <c r="N325" s="183" t="s">
        <v>45</v>
      </c>
      <c r="O325" s="42"/>
      <c r="P325" s="184">
        <f>O325*H325</f>
        <v>0</v>
      </c>
      <c r="Q325" s="184">
        <v>2.9E-4</v>
      </c>
      <c r="R325" s="184">
        <f>Q325*H325</f>
        <v>1.74E-3</v>
      </c>
      <c r="S325" s="184">
        <v>0</v>
      </c>
      <c r="T325" s="185">
        <f>S325*H325</f>
        <v>0</v>
      </c>
      <c r="AR325" s="24" t="s">
        <v>256</v>
      </c>
      <c r="AT325" s="24" t="s">
        <v>126</v>
      </c>
      <c r="AU325" s="24" t="s">
        <v>83</v>
      </c>
      <c r="AY325" s="24" t="s">
        <v>124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24" t="s">
        <v>24</v>
      </c>
      <c r="BK325" s="186">
        <f>ROUND(I325*H325,2)</f>
        <v>0</v>
      </c>
      <c r="BL325" s="24" t="s">
        <v>256</v>
      </c>
      <c r="BM325" s="24" t="s">
        <v>895</v>
      </c>
    </row>
    <row r="326" spans="2:65" s="1" customFormat="1" ht="13.5">
      <c r="B326" s="41"/>
      <c r="D326" s="192" t="s">
        <v>133</v>
      </c>
      <c r="F326" s="220" t="s">
        <v>896</v>
      </c>
      <c r="I326" s="189"/>
      <c r="L326" s="41"/>
      <c r="M326" s="190"/>
      <c r="N326" s="42"/>
      <c r="O326" s="42"/>
      <c r="P326" s="42"/>
      <c r="Q326" s="42"/>
      <c r="R326" s="42"/>
      <c r="S326" s="42"/>
      <c r="T326" s="70"/>
      <c r="AT326" s="24" t="s">
        <v>133</v>
      </c>
      <c r="AU326" s="24" t="s">
        <v>83</v>
      </c>
    </row>
    <row r="327" spans="2:65" s="1" customFormat="1" ht="22.5" customHeight="1">
      <c r="B327" s="174"/>
      <c r="C327" s="175" t="s">
        <v>897</v>
      </c>
      <c r="D327" s="175" t="s">
        <v>126</v>
      </c>
      <c r="E327" s="176" t="s">
        <v>898</v>
      </c>
      <c r="F327" s="177" t="s">
        <v>899</v>
      </c>
      <c r="G327" s="178" t="s">
        <v>286</v>
      </c>
      <c r="H327" s="179">
        <v>13</v>
      </c>
      <c r="I327" s="180"/>
      <c r="J327" s="181">
        <f>ROUND(I327*H327,2)</f>
        <v>0</v>
      </c>
      <c r="K327" s="177" t="s">
        <v>130</v>
      </c>
      <c r="L327" s="41"/>
      <c r="M327" s="182" t="s">
        <v>5</v>
      </c>
      <c r="N327" s="183" t="s">
        <v>45</v>
      </c>
      <c r="O327" s="42"/>
      <c r="P327" s="184">
        <f>O327*H327</f>
        <v>0</v>
      </c>
      <c r="Q327" s="184">
        <v>2.9E-4</v>
      </c>
      <c r="R327" s="184">
        <f>Q327*H327</f>
        <v>3.7699999999999999E-3</v>
      </c>
      <c r="S327" s="184">
        <v>0</v>
      </c>
      <c r="T327" s="185">
        <f>S327*H327</f>
        <v>0</v>
      </c>
      <c r="AR327" s="24" t="s">
        <v>256</v>
      </c>
      <c r="AT327" s="24" t="s">
        <v>126</v>
      </c>
      <c r="AU327" s="24" t="s">
        <v>83</v>
      </c>
      <c r="AY327" s="24" t="s">
        <v>124</v>
      </c>
      <c r="BE327" s="186">
        <f>IF(N327="základní",J327,0)</f>
        <v>0</v>
      </c>
      <c r="BF327" s="186">
        <f>IF(N327="snížená",J327,0)</f>
        <v>0</v>
      </c>
      <c r="BG327" s="186">
        <f>IF(N327="zákl. přenesená",J327,0)</f>
        <v>0</v>
      </c>
      <c r="BH327" s="186">
        <f>IF(N327="sníž. přenesená",J327,0)</f>
        <v>0</v>
      </c>
      <c r="BI327" s="186">
        <f>IF(N327="nulová",J327,0)</f>
        <v>0</v>
      </c>
      <c r="BJ327" s="24" t="s">
        <v>24</v>
      </c>
      <c r="BK327" s="186">
        <f>ROUND(I327*H327,2)</f>
        <v>0</v>
      </c>
      <c r="BL327" s="24" t="s">
        <v>256</v>
      </c>
      <c r="BM327" s="24" t="s">
        <v>900</v>
      </c>
    </row>
    <row r="328" spans="2:65" s="1" customFormat="1" ht="13.5">
      <c r="B328" s="41"/>
      <c r="D328" s="187" t="s">
        <v>133</v>
      </c>
      <c r="F328" s="188" t="s">
        <v>901</v>
      </c>
      <c r="I328" s="189"/>
      <c r="L328" s="41"/>
      <c r="M328" s="190"/>
      <c r="N328" s="42"/>
      <c r="O328" s="42"/>
      <c r="P328" s="42"/>
      <c r="Q328" s="42"/>
      <c r="R328" s="42"/>
      <c r="S328" s="42"/>
      <c r="T328" s="70"/>
      <c r="AT328" s="24" t="s">
        <v>133</v>
      </c>
      <c r="AU328" s="24" t="s">
        <v>83</v>
      </c>
    </row>
    <row r="329" spans="2:65" s="11" customFormat="1" ht="13.5">
      <c r="B329" s="191"/>
      <c r="D329" s="192" t="s">
        <v>135</v>
      </c>
      <c r="E329" s="193" t="s">
        <v>5</v>
      </c>
      <c r="F329" s="194" t="s">
        <v>902</v>
      </c>
      <c r="H329" s="195">
        <v>13</v>
      </c>
      <c r="I329" s="196"/>
      <c r="L329" s="191"/>
      <c r="M329" s="197"/>
      <c r="N329" s="198"/>
      <c r="O329" s="198"/>
      <c r="P329" s="198"/>
      <c r="Q329" s="198"/>
      <c r="R329" s="198"/>
      <c r="S329" s="198"/>
      <c r="T329" s="199"/>
      <c r="AT329" s="200" t="s">
        <v>135</v>
      </c>
      <c r="AU329" s="200" t="s">
        <v>83</v>
      </c>
      <c r="AV329" s="11" t="s">
        <v>83</v>
      </c>
      <c r="AW329" s="11" t="s">
        <v>37</v>
      </c>
      <c r="AX329" s="11" t="s">
        <v>24</v>
      </c>
      <c r="AY329" s="200" t="s">
        <v>124</v>
      </c>
    </row>
    <row r="330" spans="2:65" s="1" customFormat="1" ht="22.5" customHeight="1">
      <c r="B330" s="174"/>
      <c r="C330" s="175" t="s">
        <v>903</v>
      </c>
      <c r="D330" s="175" t="s">
        <v>126</v>
      </c>
      <c r="E330" s="176" t="s">
        <v>904</v>
      </c>
      <c r="F330" s="177" t="s">
        <v>905</v>
      </c>
      <c r="G330" s="178" t="s">
        <v>286</v>
      </c>
      <c r="H330" s="179">
        <v>68</v>
      </c>
      <c r="I330" s="180"/>
      <c r="J330" s="181">
        <f>ROUND(I330*H330,2)</f>
        <v>0</v>
      </c>
      <c r="K330" s="177" t="s">
        <v>130</v>
      </c>
      <c r="L330" s="41"/>
      <c r="M330" s="182" t="s">
        <v>5</v>
      </c>
      <c r="N330" s="183" t="s">
        <v>45</v>
      </c>
      <c r="O330" s="42"/>
      <c r="P330" s="184">
        <f>O330*H330</f>
        <v>0</v>
      </c>
      <c r="Q330" s="184">
        <v>3.5E-4</v>
      </c>
      <c r="R330" s="184">
        <f>Q330*H330</f>
        <v>2.3799999999999998E-2</v>
      </c>
      <c r="S330" s="184">
        <v>0</v>
      </c>
      <c r="T330" s="185">
        <f>S330*H330</f>
        <v>0</v>
      </c>
      <c r="AR330" s="24" t="s">
        <v>256</v>
      </c>
      <c r="AT330" s="24" t="s">
        <v>126</v>
      </c>
      <c r="AU330" s="24" t="s">
        <v>83</v>
      </c>
      <c r="AY330" s="24" t="s">
        <v>124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24" t="s">
        <v>24</v>
      </c>
      <c r="BK330" s="186">
        <f>ROUND(I330*H330,2)</f>
        <v>0</v>
      </c>
      <c r="BL330" s="24" t="s">
        <v>256</v>
      </c>
      <c r="BM330" s="24" t="s">
        <v>906</v>
      </c>
    </row>
    <row r="331" spans="2:65" s="1" customFormat="1" ht="13.5">
      <c r="B331" s="41"/>
      <c r="D331" s="192" t="s">
        <v>133</v>
      </c>
      <c r="F331" s="220" t="s">
        <v>907</v>
      </c>
      <c r="I331" s="189"/>
      <c r="L331" s="41"/>
      <c r="M331" s="190"/>
      <c r="N331" s="42"/>
      <c r="O331" s="42"/>
      <c r="P331" s="42"/>
      <c r="Q331" s="42"/>
      <c r="R331" s="42"/>
      <c r="S331" s="42"/>
      <c r="T331" s="70"/>
      <c r="AT331" s="24" t="s">
        <v>133</v>
      </c>
      <c r="AU331" s="24" t="s">
        <v>83</v>
      </c>
    </row>
    <row r="332" spans="2:65" s="1" customFormat="1" ht="22.5" customHeight="1">
      <c r="B332" s="174"/>
      <c r="C332" s="175" t="s">
        <v>908</v>
      </c>
      <c r="D332" s="175" t="s">
        <v>126</v>
      </c>
      <c r="E332" s="176" t="s">
        <v>909</v>
      </c>
      <c r="F332" s="177" t="s">
        <v>910</v>
      </c>
      <c r="G332" s="178" t="s">
        <v>286</v>
      </c>
      <c r="H332" s="179">
        <v>32</v>
      </c>
      <c r="I332" s="180"/>
      <c r="J332" s="181">
        <f>ROUND(I332*H332,2)</f>
        <v>0</v>
      </c>
      <c r="K332" s="177" t="s">
        <v>130</v>
      </c>
      <c r="L332" s="41"/>
      <c r="M332" s="182" t="s">
        <v>5</v>
      </c>
      <c r="N332" s="183" t="s">
        <v>45</v>
      </c>
      <c r="O332" s="42"/>
      <c r="P332" s="184">
        <f>O332*H332</f>
        <v>0</v>
      </c>
      <c r="Q332" s="184">
        <v>1.14E-3</v>
      </c>
      <c r="R332" s="184">
        <f>Q332*H332</f>
        <v>3.6479999999999999E-2</v>
      </c>
      <c r="S332" s="184">
        <v>0</v>
      </c>
      <c r="T332" s="185">
        <f>S332*H332</f>
        <v>0</v>
      </c>
      <c r="AR332" s="24" t="s">
        <v>256</v>
      </c>
      <c r="AT332" s="24" t="s">
        <v>126</v>
      </c>
      <c r="AU332" s="24" t="s">
        <v>83</v>
      </c>
      <c r="AY332" s="24" t="s">
        <v>124</v>
      </c>
      <c r="BE332" s="186">
        <f>IF(N332="základní",J332,0)</f>
        <v>0</v>
      </c>
      <c r="BF332" s="186">
        <f>IF(N332="snížená",J332,0)</f>
        <v>0</v>
      </c>
      <c r="BG332" s="186">
        <f>IF(N332="zákl. přenesená",J332,0)</f>
        <v>0</v>
      </c>
      <c r="BH332" s="186">
        <f>IF(N332="sníž. přenesená",J332,0)</f>
        <v>0</v>
      </c>
      <c r="BI332" s="186">
        <f>IF(N332="nulová",J332,0)</f>
        <v>0</v>
      </c>
      <c r="BJ332" s="24" t="s">
        <v>24</v>
      </c>
      <c r="BK332" s="186">
        <f>ROUND(I332*H332,2)</f>
        <v>0</v>
      </c>
      <c r="BL332" s="24" t="s">
        <v>256</v>
      </c>
      <c r="BM332" s="24" t="s">
        <v>911</v>
      </c>
    </row>
    <row r="333" spans="2:65" s="1" customFormat="1" ht="13.5">
      <c r="B333" s="41"/>
      <c r="D333" s="192" t="s">
        <v>133</v>
      </c>
      <c r="F333" s="220" t="s">
        <v>912</v>
      </c>
      <c r="I333" s="189"/>
      <c r="L333" s="41"/>
      <c r="M333" s="190"/>
      <c r="N333" s="42"/>
      <c r="O333" s="42"/>
      <c r="P333" s="42"/>
      <c r="Q333" s="42"/>
      <c r="R333" s="42"/>
      <c r="S333" s="42"/>
      <c r="T333" s="70"/>
      <c r="AT333" s="24" t="s">
        <v>133</v>
      </c>
      <c r="AU333" s="24" t="s">
        <v>83</v>
      </c>
    </row>
    <row r="334" spans="2:65" s="1" customFormat="1" ht="22.5" customHeight="1">
      <c r="B334" s="174"/>
      <c r="C334" s="175" t="s">
        <v>913</v>
      </c>
      <c r="D334" s="175" t="s">
        <v>126</v>
      </c>
      <c r="E334" s="176" t="s">
        <v>914</v>
      </c>
      <c r="F334" s="177" t="s">
        <v>915</v>
      </c>
      <c r="G334" s="178" t="s">
        <v>301</v>
      </c>
      <c r="H334" s="179">
        <v>1</v>
      </c>
      <c r="I334" s="180"/>
      <c r="J334" s="181">
        <f>ROUND(I334*H334,2)</f>
        <v>0</v>
      </c>
      <c r="K334" s="177" t="s">
        <v>5</v>
      </c>
      <c r="L334" s="41"/>
      <c r="M334" s="182" t="s">
        <v>5</v>
      </c>
      <c r="N334" s="183" t="s">
        <v>45</v>
      </c>
      <c r="O334" s="42"/>
      <c r="P334" s="184">
        <f>O334*H334</f>
        <v>0</v>
      </c>
      <c r="Q334" s="184">
        <v>2.2000000000000001E-4</v>
      </c>
      <c r="R334" s="184">
        <f>Q334*H334</f>
        <v>2.2000000000000001E-4</v>
      </c>
      <c r="S334" s="184">
        <v>0</v>
      </c>
      <c r="T334" s="185">
        <f>S334*H334</f>
        <v>0</v>
      </c>
      <c r="AR334" s="24" t="s">
        <v>256</v>
      </c>
      <c r="AT334" s="24" t="s">
        <v>126</v>
      </c>
      <c r="AU334" s="24" t="s">
        <v>83</v>
      </c>
      <c r="AY334" s="24" t="s">
        <v>124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24" t="s">
        <v>24</v>
      </c>
      <c r="BK334" s="186">
        <f>ROUND(I334*H334,2)</f>
        <v>0</v>
      </c>
      <c r="BL334" s="24" t="s">
        <v>256</v>
      </c>
      <c r="BM334" s="24" t="s">
        <v>916</v>
      </c>
    </row>
    <row r="335" spans="2:65" s="1" customFormat="1" ht="13.5">
      <c r="B335" s="41"/>
      <c r="D335" s="192" t="s">
        <v>133</v>
      </c>
      <c r="F335" s="220" t="s">
        <v>915</v>
      </c>
      <c r="I335" s="189"/>
      <c r="L335" s="41"/>
      <c r="M335" s="190"/>
      <c r="N335" s="42"/>
      <c r="O335" s="42"/>
      <c r="P335" s="42"/>
      <c r="Q335" s="42"/>
      <c r="R335" s="42"/>
      <c r="S335" s="42"/>
      <c r="T335" s="70"/>
      <c r="AT335" s="24" t="s">
        <v>133</v>
      </c>
      <c r="AU335" s="24" t="s">
        <v>83</v>
      </c>
    </row>
    <row r="336" spans="2:65" s="1" customFormat="1" ht="22.5" customHeight="1">
      <c r="B336" s="174"/>
      <c r="C336" s="175" t="s">
        <v>917</v>
      </c>
      <c r="D336" s="175" t="s">
        <v>126</v>
      </c>
      <c r="E336" s="176" t="s">
        <v>918</v>
      </c>
      <c r="F336" s="177" t="s">
        <v>919</v>
      </c>
      <c r="G336" s="178" t="s">
        <v>301</v>
      </c>
      <c r="H336" s="179">
        <v>2</v>
      </c>
      <c r="I336" s="180"/>
      <c r="J336" s="181">
        <f>ROUND(I336*H336,2)</f>
        <v>0</v>
      </c>
      <c r="K336" s="177" t="s">
        <v>5</v>
      </c>
      <c r="L336" s="41"/>
      <c r="M336" s="182" t="s">
        <v>5</v>
      </c>
      <c r="N336" s="183" t="s">
        <v>45</v>
      </c>
      <c r="O336" s="42"/>
      <c r="P336" s="184">
        <f>O336*H336</f>
        <v>0</v>
      </c>
      <c r="Q336" s="184">
        <v>2.2000000000000001E-4</v>
      </c>
      <c r="R336" s="184">
        <f>Q336*H336</f>
        <v>4.4000000000000002E-4</v>
      </c>
      <c r="S336" s="184">
        <v>0</v>
      </c>
      <c r="T336" s="185">
        <f>S336*H336</f>
        <v>0</v>
      </c>
      <c r="AR336" s="24" t="s">
        <v>256</v>
      </c>
      <c r="AT336" s="24" t="s">
        <v>126</v>
      </c>
      <c r="AU336" s="24" t="s">
        <v>83</v>
      </c>
      <c r="AY336" s="24" t="s">
        <v>124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24" t="s">
        <v>24</v>
      </c>
      <c r="BK336" s="186">
        <f>ROUND(I336*H336,2)</f>
        <v>0</v>
      </c>
      <c r="BL336" s="24" t="s">
        <v>256</v>
      </c>
      <c r="BM336" s="24" t="s">
        <v>920</v>
      </c>
    </row>
    <row r="337" spans="2:65" s="1" customFormat="1" ht="13.5">
      <c r="B337" s="41"/>
      <c r="D337" s="192" t="s">
        <v>133</v>
      </c>
      <c r="F337" s="220" t="s">
        <v>919</v>
      </c>
      <c r="I337" s="189"/>
      <c r="L337" s="41"/>
      <c r="M337" s="190"/>
      <c r="N337" s="42"/>
      <c r="O337" s="42"/>
      <c r="P337" s="42"/>
      <c r="Q337" s="42"/>
      <c r="R337" s="42"/>
      <c r="S337" s="42"/>
      <c r="T337" s="70"/>
      <c r="AT337" s="24" t="s">
        <v>133</v>
      </c>
      <c r="AU337" s="24" t="s">
        <v>83</v>
      </c>
    </row>
    <row r="338" spans="2:65" s="1" customFormat="1" ht="22.5" customHeight="1">
      <c r="B338" s="174"/>
      <c r="C338" s="175" t="s">
        <v>921</v>
      </c>
      <c r="D338" s="175" t="s">
        <v>126</v>
      </c>
      <c r="E338" s="176" t="s">
        <v>922</v>
      </c>
      <c r="F338" s="177" t="s">
        <v>923</v>
      </c>
      <c r="G338" s="178" t="s">
        <v>301</v>
      </c>
      <c r="H338" s="179">
        <v>1</v>
      </c>
      <c r="I338" s="180"/>
      <c r="J338" s="181">
        <f>ROUND(I338*H338,2)</f>
        <v>0</v>
      </c>
      <c r="K338" s="177" t="s">
        <v>5</v>
      </c>
      <c r="L338" s="41"/>
      <c r="M338" s="182" t="s">
        <v>5</v>
      </c>
      <c r="N338" s="183" t="s">
        <v>45</v>
      </c>
      <c r="O338" s="42"/>
      <c r="P338" s="184">
        <f>O338*H338</f>
        <v>0</v>
      </c>
      <c r="Q338" s="184">
        <v>1.8000000000000001E-4</v>
      </c>
      <c r="R338" s="184">
        <f>Q338*H338</f>
        <v>1.8000000000000001E-4</v>
      </c>
      <c r="S338" s="184">
        <v>0</v>
      </c>
      <c r="T338" s="185">
        <f>S338*H338</f>
        <v>0</v>
      </c>
      <c r="AR338" s="24" t="s">
        <v>256</v>
      </c>
      <c r="AT338" s="24" t="s">
        <v>126</v>
      </c>
      <c r="AU338" s="24" t="s">
        <v>83</v>
      </c>
      <c r="AY338" s="24" t="s">
        <v>124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24" t="s">
        <v>24</v>
      </c>
      <c r="BK338" s="186">
        <f>ROUND(I338*H338,2)</f>
        <v>0</v>
      </c>
      <c r="BL338" s="24" t="s">
        <v>256</v>
      </c>
      <c r="BM338" s="24" t="s">
        <v>924</v>
      </c>
    </row>
    <row r="339" spans="2:65" s="1" customFormat="1" ht="13.5">
      <c r="B339" s="41"/>
      <c r="D339" s="192" t="s">
        <v>133</v>
      </c>
      <c r="F339" s="220" t="s">
        <v>923</v>
      </c>
      <c r="I339" s="189"/>
      <c r="L339" s="41"/>
      <c r="M339" s="190"/>
      <c r="N339" s="42"/>
      <c r="O339" s="42"/>
      <c r="P339" s="42"/>
      <c r="Q339" s="42"/>
      <c r="R339" s="42"/>
      <c r="S339" s="42"/>
      <c r="T339" s="70"/>
      <c r="AT339" s="24" t="s">
        <v>133</v>
      </c>
      <c r="AU339" s="24" t="s">
        <v>83</v>
      </c>
    </row>
    <row r="340" spans="2:65" s="1" customFormat="1" ht="22.5" customHeight="1">
      <c r="B340" s="174"/>
      <c r="C340" s="175" t="s">
        <v>925</v>
      </c>
      <c r="D340" s="175" t="s">
        <v>126</v>
      </c>
      <c r="E340" s="176" t="s">
        <v>926</v>
      </c>
      <c r="F340" s="177" t="s">
        <v>927</v>
      </c>
      <c r="G340" s="178" t="s">
        <v>301</v>
      </c>
      <c r="H340" s="179">
        <v>2</v>
      </c>
      <c r="I340" s="180"/>
      <c r="J340" s="181">
        <f>ROUND(I340*H340,2)</f>
        <v>0</v>
      </c>
      <c r="K340" s="177" t="s">
        <v>5</v>
      </c>
      <c r="L340" s="41"/>
      <c r="M340" s="182" t="s">
        <v>5</v>
      </c>
      <c r="N340" s="183" t="s">
        <v>45</v>
      </c>
      <c r="O340" s="42"/>
      <c r="P340" s="184">
        <f>O340*H340</f>
        <v>0</v>
      </c>
      <c r="Q340" s="184">
        <v>1.8000000000000001E-4</v>
      </c>
      <c r="R340" s="184">
        <f>Q340*H340</f>
        <v>3.6000000000000002E-4</v>
      </c>
      <c r="S340" s="184">
        <v>0</v>
      </c>
      <c r="T340" s="185">
        <f>S340*H340</f>
        <v>0</v>
      </c>
      <c r="AR340" s="24" t="s">
        <v>256</v>
      </c>
      <c r="AT340" s="24" t="s">
        <v>126</v>
      </c>
      <c r="AU340" s="24" t="s">
        <v>83</v>
      </c>
      <c r="AY340" s="24" t="s">
        <v>124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24" t="s">
        <v>24</v>
      </c>
      <c r="BK340" s="186">
        <f>ROUND(I340*H340,2)</f>
        <v>0</v>
      </c>
      <c r="BL340" s="24" t="s">
        <v>256</v>
      </c>
      <c r="BM340" s="24" t="s">
        <v>928</v>
      </c>
    </row>
    <row r="341" spans="2:65" s="1" customFormat="1" ht="13.5">
      <c r="B341" s="41"/>
      <c r="D341" s="192" t="s">
        <v>133</v>
      </c>
      <c r="F341" s="220" t="s">
        <v>927</v>
      </c>
      <c r="I341" s="189"/>
      <c r="L341" s="41"/>
      <c r="M341" s="190"/>
      <c r="N341" s="42"/>
      <c r="O341" s="42"/>
      <c r="P341" s="42"/>
      <c r="Q341" s="42"/>
      <c r="R341" s="42"/>
      <c r="S341" s="42"/>
      <c r="T341" s="70"/>
      <c r="AT341" s="24" t="s">
        <v>133</v>
      </c>
      <c r="AU341" s="24" t="s">
        <v>83</v>
      </c>
    </row>
    <row r="342" spans="2:65" s="1" customFormat="1" ht="22.5" customHeight="1">
      <c r="B342" s="174"/>
      <c r="C342" s="175" t="s">
        <v>929</v>
      </c>
      <c r="D342" s="175" t="s">
        <v>126</v>
      </c>
      <c r="E342" s="176" t="s">
        <v>930</v>
      </c>
      <c r="F342" s="177" t="s">
        <v>931</v>
      </c>
      <c r="G342" s="178" t="s">
        <v>390</v>
      </c>
      <c r="H342" s="179">
        <v>2</v>
      </c>
      <c r="I342" s="180"/>
      <c r="J342" s="181">
        <f>ROUND(I342*H342,2)</f>
        <v>0</v>
      </c>
      <c r="K342" s="177" t="s">
        <v>5</v>
      </c>
      <c r="L342" s="41"/>
      <c r="M342" s="182" t="s">
        <v>5</v>
      </c>
      <c r="N342" s="183" t="s">
        <v>45</v>
      </c>
      <c r="O342" s="42"/>
      <c r="P342" s="184">
        <f>O342*H342</f>
        <v>0</v>
      </c>
      <c r="Q342" s="184">
        <v>0</v>
      </c>
      <c r="R342" s="184">
        <f>Q342*H342</f>
        <v>0</v>
      </c>
      <c r="S342" s="184">
        <v>0</v>
      </c>
      <c r="T342" s="185">
        <f>S342*H342</f>
        <v>0</v>
      </c>
      <c r="AR342" s="24" t="s">
        <v>256</v>
      </c>
      <c r="AT342" s="24" t="s">
        <v>126</v>
      </c>
      <c r="AU342" s="24" t="s">
        <v>83</v>
      </c>
      <c r="AY342" s="24" t="s">
        <v>124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24" t="s">
        <v>24</v>
      </c>
      <c r="BK342" s="186">
        <f>ROUND(I342*H342,2)</f>
        <v>0</v>
      </c>
      <c r="BL342" s="24" t="s">
        <v>256</v>
      </c>
      <c r="BM342" s="24" t="s">
        <v>932</v>
      </c>
    </row>
    <row r="343" spans="2:65" s="1" customFormat="1" ht="13.5">
      <c r="B343" s="41"/>
      <c r="D343" s="192" t="s">
        <v>133</v>
      </c>
      <c r="F343" s="220" t="s">
        <v>931</v>
      </c>
      <c r="I343" s="189"/>
      <c r="L343" s="41"/>
      <c r="M343" s="190"/>
      <c r="N343" s="42"/>
      <c r="O343" s="42"/>
      <c r="P343" s="42"/>
      <c r="Q343" s="42"/>
      <c r="R343" s="42"/>
      <c r="S343" s="42"/>
      <c r="T343" s="70"/>
      <c r="AT343" s="24" t="s">
        <v>133</v>
      </c>
      <c r="AU343" s="24" t="s">
        <v>83</v>
      </c>
    </row>
    <row r="344" spans="2:65" s="1" customFormat="1" ht="22.5" customHeight="1">
      <c r="B344" s="174"/>
      <c r="C344" s="175" t="s">
        <v>933</v>
      </c>
      <c r="D344" s="175" t="s">
        <v>126</v>
      </c>
      <c r="E344" s="176" t="s">
        <v>934</v>
      </c>
      <c r="F344" s="177" t="s">
        <v>935</v>
      </c>
      <c r="G344" s="178" t="s">
        <v>390</v>
      </c>
      <c r="H344" s="179">
        <v>6</v>
      </c>
      <c r="I344" s="180"/>
      <c r="J344" s="181">
        <f>ROUND(I344*H344,2)</f>
        <v>0</v>
      </c>
      <c r="K344" s="177" t="s">
        <v>5</v>
      </c>
      <c r="L344" s="41"/>
      <c r="M344" s="182" t="s">
        <v>5</v>
      </c>
      <c r="N344" s="183" t="s">
        <v>45</v>
      </c>
      <c r="O344" s="42"/>
      <c r="P344" s="184">
        <f>O344*H344</f>
        <v>0</v>
      </c>
      <c r="Q344" s="184">
        <v>0</v>
      </c>
      <c r="R344" s="184">
        <f>Q344*H344</f>
        <v>0</v>
      </c>
      <c r="S344" s="184">
        <v>0</v>
      </c>
      <c r="T344" s="185">
        <f>S344*H344</f>
        <v>0</v>
      </c>
      <c r="AR344" s="24" t="s">
        <v>256</v>
      </c>
      <c r="AT344" s="24" t="s">
        <v>126</v>
      </c>
      <c r="AU344" s="24" t="s">
        <v>83</v>
      </c>
      <c r="AY344" s="24" t="s">
        <v>124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24" t="s">
        <v>24</v>
      </c>
      <c r="BK344" s="186">
        <f>ROUND(I344*H344,2)</f>
        <v>0</v>
      </c>
      <c r="BL344" s="24" t="s">
        <v>256</v>
      </c>
      <c r="BM344" s="24" t="s">
        <v>936</v>
      </c>
    </row>
    <row r="345" spans="2:65" s="1" customFormat="1" ht="13.5">
      <c r="B345" s="41"/>
      <c r="D345" s="192" t="s">
        <v>133</v>
      </c>
      <c r="F345" s="220" t="s">
        <v>935</v>
      </c>
      <c r="I345" s="189"/>
      <c r="L345" s="41"/>
      <c r="M345" s="190"/>
      <c r="N345" s="42"/>
      <c r="O345" s="42"/>
      <c r="P345" s="42"/>
      <c r="Q345" s="42"/>
      <c r="R345" s="42"/>
      <c r="S345" s="42"/>
      <c r="T345" s="70"/>
      <c r="AT345" s="24" t="s">
        <v>133</v>
      </c>
      <c r="AU345" s="24" t="s">
        <v>83</v>
      </c>
    </row>
    <row r="346" spans="2:65" s="1" customFormat="1" ht="22.5" customHeight="1">
      <c r="B346" s="174"/>
      <c r="C346" s="175" t="s">
        <v>937</v>
      </c>
      <c r="D346" s="175" t="s">
        <v>126</v>
      </c>
      <c r="E346" s="176" t="s">
        <v>938</v>
      </c>
      <c r="F346" s="177" t="s">
        <v>939</v>
      </c>
      <c r="G346" s="178" t="s">
        <v>390</v>
      </c>
      <c r="H346" s="179">
        <v>30</v>
      </c>
      <c r="I346" s="180"/>
      <c r="J346" s="181">
        <f>ROUND(I346*H346,2)</f>
        <v>0</v>
      </c>
      <c r="K346" s="177" t="s">
        <v>5</v>
      </c>
      <c r="L346" s="41"/>
      <c r="M346" s="182" t="s">
        <v>5</v>
      </c>
      <c r="N346" s="183" t="s">
        <v>45</v>
      </c>
      <c r="O346" s="42"/>
      <c r="P346" s="184">
        <f>O346*H346</f>
        <v>0</v>
      </c>
      <c r="Q346" s="184">
        <v>0</v>
      </c>
      <c r="R346" s="184">
        <f>Q346*H346</f>
        <v>0</v>
      </c>
      <c r="S346" s="184">
        <v>0</v>
      </c>
      <c r="T346" s="185">
        <f>S346*H346</f>
        <v>0</v>
      </c>
      <c r="AR346" s="24" t="s">
        <v>256</v>
      </c>
      <c r="AT346" s="24" t="s">
        <v>126</v>
      </c>
      <c r="AU346" s="24" t="s">
        <v>83</v>
      </c>
      <c r="AY346" s="24" t="s">
        <v>124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24" t="s">
        <v>24</v>
      </c>
      <c r="BK346" s="186">
        <f>ROUND(I346*H346,2)</f>
        <v>0</v>
      </c>
      <c r="BL346" s="24" t="s">
        <v>256</v>
      </c>
      <c r="BM346" s="24" t="s">
        <v>940</v>
      </c>
    </row>
    <row r="347" spans="2:65" s="1" customFormat="1" ht="13.5">
      <c r="B347" s="41"/>
      <c r="D347" s="192" t="s">
        <v>133</v>
      </c>
      <c r="F347" s="220" t="s">
        <v>935</v>
      </c>
      <c r="I347" s="189"/>
      <c r="L347" s="41"/>
      <c r="M347" s="190"/>
      <c r="N347" s="42"/>
      <c r="O347" s="42"/>
      <c r="P347" s="42"/>
      <c r="Q347" s="42"/>
      <c r="R347" s="42"/>
      <c r="S347" s="42"/>
      <c r="T347" s="70"/>
      <c r="AT347" s="24" t="s">
        <v>133</v>
      </c>
      <c r="AU347" s="24" t="s">
        <v>83</v>
      </c>
    </row>
    <row r="348" spans="2:65" s="1" customFormat="1" ht="22.5" customHeight="1">
      <c r="B348" s="174"/>
      <c r="C348" s="175" t="s">
        <v>941</v>
      </c>
      <c r="D348" s="175" t="s">
        <v>126</v>
      </c>
      <c r="E348" s="176" t="s">
        <v>942</v>
      </c>
      <c r="F348" s="177" t="s">
        <v>943</v>
      </c>
      <c r="G348" s="178" t="s">
        <v>301</v>
      </c>
      <c r="H348" s="179">
        <v>5</v>
      </c>
      <c r="I348" s="180"/>
      <c r="J348" s="181">
        <f>ROUND(I348*H348,2)</f>
        <v>0</v>
      </c>
      <c r="K348" s="177" t="s">
        <v>130</v>
      </c>
      <c r="L348" s="41"/>
      <c r="M348" s="182" t="s">
        <v>5</v>
      </c>
      <c r="N348" s="183" t="s">
        <v>45</v>
      </c>
      <c r="O348" s="42"/>
      <c r="P348" s="184">
        <f>O348*H348</f>
        <v>0</v>
      </c>
      <c r="Q348" s="184">
        <v>1.4300000000000001E-3</v>
      </c>
      <c r="R348" s="184">
        <f>Q348*H348</f>
        <v>7.1500000000000001E-3</v>
      </c>
      <c r="S348" s="184">
        <v>0</v>
      </c>
      <c r="T348" s="185">
        <f>S348*H348</f>
        <v>0</v>
      </c>
      <c r="AR348" s="24" t="s">
        <v>256</v>
      </c>
      <c r="AT348" s="24" t="s">
        <v>126</v>
      </c>
      <c r="AU348" s="24" t="s">
        <v>83</v>
      </c>
      <c r="AY348" s="24" t="s">
        <v>124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24" t="s">
        <v>24</v>
      </c>
      <c r="BK348" s="186">
        <f>ROUND(I348*H348,2)</f>
        <v>0</v>
      </c>
      <c r="BL348" s="24" t="s">
        <v>256</v>
      </c>
      <c r="BM348" s="24" t="s">
        <v>944</v>
      </c>
    </row>
    <row r="349" spans="2:65" s="1" customFormat="1" ht="13.5">
      <c r="B349" s="41"/>
      <c r="D349" s="192" t="s">
        <v>133</v>
      </c>
      <c r="F349" s="220" t="s">
        <v>943</v>
      </c>
      <c r="I349" s="189"/>
      <c r="L349" s="41"/>
      <c r="M349" s="190"/>
      <c r="N349" s="42"/>
      <c r="O349" s="42"/>
      <c r="P349" s="42"/>
      <c r="Q349" s="42"/>
      <c r="R349" s="42"/>
      <c r="S349" s="42"/>
      <c r="T349" s="70"/>
      <c r="AT349" s="24" t="s">
        <v>133</v>
      </c>
      <c r="AU349" s="24" t="s">
        <v>83</v>
      </c>
    </row>
    <row r="350" spans="2:65" s="1" customFormat="1" ht="22.5" customHeight="1">
      <c r="B350" s="174"/>
      <c r="C350" s="175" t="s">
        <v>945</v>
      </c>
      <c r="D350" s="175" t="s">
        <v>126</v>
      </c>
      <c r="E350" s="176" t="s">
        <v>946</v>
      </c>
      <c r="F350" s="177" t="s">
        <v>947</v>
      </c>
      <c r="G350" s="178" t="s">
        <v>301</v>
      </c>
      <c r="H350" s="179">
        <v>2</v>
      </c>
      <c r="I350" s="180"/>
      <c r="J350" s="181">
        <f>ROUND(I350*H350,2)</f>
        <v>0</v>
      </c>
      <c r="K350" s="177" t="s">
        <v>130</v>
      </c>
      <c r="L350" s="41"/>
      <c r="M350" s="182" t="s">
        <v>5</v>
      </c>
      <c r="N350" s="183" t="s">
        <v>45</v>
      </c>
      <c r="O350" s="42"/>
      <c r="P350" s="184">
        <f>O350*H350</f>
        <v>0</v>
      </c>
      <c r="Q350" s="184">
        <v>1.5E-3</v>
      </c>
      <c r="R350" s="184">
        <f>Q350*H350</f>
        <v>3.0000000000000001E-3</v>
      </c>
      <c r="S350" s="184">
        <v>0</v>
      </c>
      <c r="T350" s="185">
        <f>S350*H350</f>
        <v>0</v>
      </c>
      <c r="AR350" s="24" t="s">
        <v>256</v>
      </c>
      <c r="AT350" s="24" t="s">
        <v>126</v>
      </c>
      <c r="AU350" s="24" t="s">
        <v>83</v>
      </c>
      <c r="AY350" s="24" t="s">
        <v>124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24" t="s">
        <v>24</v>
      </c>
      <c r="BK350" s="186">
        <f>ROUND(I350*H350,2)</f>
        <v>0</v>
      </c>
      <c r="BL350" s="24" t="s">
        <v>256</v>
      </c>
      <c r="BM350" s="24" t="s">
        <v>948</v>
      </c>
    </row>
    <row r="351" spans="2:65" s="1" customFormat="1" ht="13.5">
      <c r="B351" s="41"/>
      <c r="D351" s="192" t="s">
        <v>133</v>
      </c>
      <c r="F351" s="220" t="s">
        <v>947</v>
      </c>
      <c r="I351" s="189"/>
      <c r="L351" s="41"/>
      <c r="M351" s="190"/>
      <c r="N351" s="42"/>
      <c r="O351" s="42"/>
      <c r="P351" s="42"/>
      <c r="Q351" s="42"/>
      <c r="R351" s="42"/>
      <c r="S351" s="42"/>
      <c r="T351" s="70"/>
      <c r="AT351" s="24" t="s">
        <v>133</v>
      </c>
      <c r="AU351" s="24" t="s">
        <v>83</v>
      </c>
    </row>
    <row r="352" spans="2:65" s="1" customFormat="1" ht="22.5" customHeight="1">
      <c r="B352" s="174"/>
      <c r="C352" s="175" t="s">
        <v>949</v>
      </c>
      <c r="D352" s="175" t="s">
        <v>126</v>
      </c>
      <c r="E352" s="176" t="s">
        <v>950</v>
      </c>
      <c r="F352" s="177" t="s">
        <v>951</v>
      </c>
      <c r="G352" s="178" t="s">
        <v>301</v>
      </c>
      <c r="H352" s="179">
        <v>37</v>
      </c>
      <c r="I352" s="180"/>
      <c r="J352" s="181">
        <f>ROUND(I352*H352,2)</f>
        <v>0</v>
      </c>
      <c r="K352" s="177" t="s">
        <v>130</v>
      </c>
      <c r="L352" s="41"/>
      <c r="M352" s="182" t="s">
        <v>5</v>
      </c>
      <c r="N352" s="183" t="s">
        <v>45</v>
      </c>
      <c r="O352" s="42"/>
      <c r="P352" s="184">
        <f>O352*H352</f>
        <v>0</v>
      </c>
      <c r="Q352" s="184">
        <v>0</v>
      </c>
      <c r="R352" s="184">
        <f>Q352*H352</f>
        <v>0</v>
      </c>
      <c r="S352" s="184">
        <v>0</v>
      </c>
      <c r="T352" s="185">
        <f>S352*H352</f>
        <v>0</v>
      </c>
      <c r="AR352" s="24" t="s">
        <v>256</v>
      </c>
      <c r="AT352" s="24" t="s">
        <v>126</v>
      </c>
      <c r="AU352" s="24" t="s">
        <v>83</v>
      </c>
      <c r="AY352" s="24" t="s">
        <v>124</v>
      </c>
      <c r="BE352" s="186">
        <f>IF(N352="základní",J352,0)</f>
        <v>0</v>
      </c>
      <c r="BF352" s="186">
        <f>IF(N352="snížená",J352,0)</f>
        <v>0</v>
      </c>
      <c r="BG352" s="186">
        <f>IF(N352="zákl. přenesená",J352,0)</f>
        <v>0</v>
      </c>
      <c r="BH352" s="186">
        <f>IF(N352="sníž. přenesená",J352,0)</f>
        <v>0</v>
      </c>
      <c r="BI352" s="186">
        <f>IF(N352="nulová",J352,0)</f>
        <v>0</v>
      </c>
      <c r="BJ352" s="24" t="s">
        <v>24</v>
      </c>
      <c r="BK352" s="186">
        <f>ROUND(I352*H352,2)</f>
        <v>0</v>
      </c>
      <c r="BL352" s="24" t="s">
        <v>256</v>
      </c>
      <c r="BM352" s="24" t="s">
        <v>952</v>
      </c>
    </row>
    <row r="353" spans="2:65" s="1" customFormat="1" ht="13.5">
      <c r="B353" s="41"/>
      <c r="D353" s="192" t="s">
        <v>133</v>
      </c>
      <c r="F353" s="220" t="s">
        <v>953</v>
      </c>
      <c r="I353" s="189"/>
      <c r="L353" s="41"/>
      <c r="M353" s="190"/>
      <c r="N353" s="42"/>
      <c r="O353" s="42"/>
      <c r="P353" s="42"/>
      <c r="Q353" s="42"/>
      <c r="R353" s="42"/>
      <c r="S353" s="42"/>
      <c r="T353" s="70"/>
      <c r="AT353" s="24" t="s">
        <v>133</v>
      </c>
      <c r="AU353" s="24" t="s">
        <v>83</v>
      </c>
    </row>
    <row r="354" spans="2:65" s="1" customFormat="1" ht="22.5" customHeight="1">
      <c r="B354" s="174"/>
      <c r="C354" s="175" t="s">
        <v>954</v>
      </c>
      <c r="D354" s="175" t="s">
        <v>126</v>
      </c>
      <c r="E354" s="176" t="s">
        <v>955</v>
      </c>
      <c r="F354" s="177" t="s">
        <v>956</v>
      </c>
      <c r="G354" s="178" t="s">
        <v>301</v>
      </c>
      <c r="H354" s="179">
        <v>41</v>
      </c>
      <c r="I354" s="180"/>
      <c r="J354" s="181">
        <f>ROUND(I354*H354,2)</f>
        <v>0</v>
      </c>
      <c r="K354" s="177" t="s">
        <v>130</v>
      </c>
      <c r="L354" s="41"/>
      <c r="M354" s="182" t="s">
        <v>5</v>
      </c>
      <c r="N354" s="183" t="s">
        <v>45</v>
      </c>
      <c r="O354" s="42"/>
      <c r="P354" s="184">
        <f>O354*H354</f>
        <v>0</v>
      </c>
      <c r="Q354" s="184">
        <v>0</v>
      </c>
      <c r="R354" s="184">
        <f>Q354*H354</f>
        <v>0</v>
      </c>
      <c r="S354" s="184">
        <v>0</v>
      </c>
      <c r="T354" s="185">
        <f>S354*H354</f>
        <v>0</v>
      </c>
      <c r="AR354" s="24" t="s">
        <v>256</v>
      </c>
      <c r="AT354" s="24" t="s">
        <v>126</v>
      </c>
      <c r="AU354" s="24" t="s">
        <v>83</v>
      </c>
      <c r="AY354" s="24" t="s">
        <v>124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24" t="s">
        <v>24</v>
      </c>
      <c r="BK354" s="186">
        <f>ROUND(I354*H354,2)</f>
        <v>0</v>
      </c>
      <c r="BL354" s="24" t="s">
        <v>256</v>
      </c>
      <c r="BM354" s="24" t="s">
        <v>957</v>
      </c>
    </row>
    <row r="355" spans="2:65" s="1" customFormat="1" ht="13.5">
      <c r="B355" s="41"/>
      <c r="D355" s="192" t="s">
        <v>133</v>
      </c>
      <c r="F355" s="220" t="s">
        <v>958</v>
      </c>
      <c r="I355" s="189"/>
      <c r="L355" s="41"/>
      <c r="M355" s="190"/>
      <c r="N355" s="42"/>
      <c r="O355" s="42"/>
      <c r="P355" s="42"/>
      <c r="Q355" s="42"/>
      <c r="R355" s="42"/>
      <c r="S355" s="42"/>
      <c r="T355" s="70"/>
      <c r="AT355" s="24" t="s">
        <v>133</v>
      </c>
      <c r="AU355" s="24" t="s">
        <v>83</v>
      </c>
    </row>
    <row r="356" spans="2:65" s="1" customFormat="1" ht="22.5" customHeight="1">
      <c r="B356" s="174"/>
      <c r="C356" s="175" t="s">
        <v>959</v>
      </c>
      <c r="D356" s="175" t="s">
        <v>126</v>
      </c>
      <c r="E356" s="176" t="s">
        <v>960</v>
      </c>
      <c r="F356" s="177" t="s">
        <v>961</v>
      </c>
      <c r="G356" s="178" t="s">
        <v>301</v>
      </c>
      <c r="H356" s="179">
        <v>27</v>
      </c>
      <c r="I356" s="180"/>
      <c r="J356" s="181">
        <f>ROUND(I356*H356,2)</f>
        <v>0</v>
      </c>
      <c r="K356" s="177" t="s">
        <v>130</v>
      </c>
      <c r="L356" s="41"/>
      <c r="M356" s="182" t="s">
        <v>5</v>
      </c>
      <c r="N356" s="183" t="s">
        <v>45</v>
      </c>
      <c r="O356" s="42"/>
      <c r="P356" s="184">
        <f>O356*H356</f>
        <v>0</v>
      </c>
      <c r="Q356" s="184">
        <v>0</v>
      </c>
      <c r="R356" s="184">
        <f>Q356*H356</f>
        <v>0</v>
      </c>
      <c r="S356" s="184">
        <v>0</v>
      </c>
      <c r="T356" s="185">
        <f>S356*H356</f>
        <v>0</v>
      </c>
      <c r="AR356" s="24" t="s">
        <v>256</v>
      </c>
      <c r="AT356" s="24" t="s">
        <v>126</v>
      </c>
      <c r="AU356" s="24" t="s">
        <v>83</v>
      </c>
      <c r="AY356" s="24" t="s">
        <v>124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24" t="s">
        <v>24</v>
      </c>
      <c r="BK356" s="186">
        <f>ROUND(I356*H356,2)</f>
        <v>0</v>
      </c>
      <c r="BL356" s="24" t="s">
        <v>256</v>
      </c>
      <c r="BM356" s="24" t="s">
        <v>962</v>
      </c>
    </row>
    <row r="357" spans="2:65" s="1" customFormat="1" ht="13.5">
      <c r="B357" s="41"/>
      <c r="D357" s="192" t="s">
        <v>133</v>
      </c>
      <c r="F357" s="220" t="s">
        <v>963</v>
      </c>
      <c r="I357" s="189"/>
      <c r="L357" s="41"/>
      <c r="M357" s="190"/>
      <c r="N357" s="42"/>
      <c r="O357" s="42"/>
      <c r="P357" s="42"/>
      <c r="Q357" s="42"/>
      <c r="R357" s="42"/>
      <c r="S357" s="42"/>
      <c r="T357" s="70"/>
      <c r="AT357" s="24" t="s">
        <v>133</v>
      </c>
      <c r="AU357" s="24" t="s">
        <v>83</v>
      </c>
    </row>
    <row r="358" spans="2:65" s="1" customFormat="1" ht="22.5" customHeight="1">
      <c r="B358" s="174"/>
      <c r="C358" s="175" t="s">
        <v>964</v>
      </c>
      <c r="D358" s="175" t="s">
        <v>126</v>
      </c>
      <c r="E358" s="176" t="s">
        <v>965</v>
      </c>
      <c r="F358" s="177" t="s">
        <v>966</v>
      </c>
      <c r="G358" s="178" t="s">
        <v>301</v>
      </c>
      <c r="H358" s="179">
        <v>2</v>
      </c>
      <c r="I358" s="180"/>
      <c r="J358" s="181">
        <f>ROUND(I358*H358,2)</f>
        <v>0</v>
      </c>
      <c r="K358" s="177" t="s">
        <v>130</v>
      </c>
      <c r="L358" s="41"/>
      <c r="M358" s="182" t="s">
        <v>5</v>
      </c>
      <c r="N358" s="183" t="s">
        <v>45</v>
      </c>
      <c r="O358" s="42"/>
      <c r="P358" s="184">
        <f>O358*H358</f>
        <v>0</v>
      </c>
      <c r="Q358" s="184">
        <v>3.7839999999999999E-2</v>
      </c>
      <c r="R358" s="184">
        <f>Q358*H358</f>
        <v>7.5679999999999997E-2</v>
      </c>
      <c r="S358" s="184">
        <v>0</v>
      </c>
      <c r="T358" s="185">
        <f>S358*H358</f>
        <v>0</v>
      </c>
      <c r="AR358" s="24" t="s">
        <v>256</v>
      </c>
      <c r="AT358" s="24" t="s">
        <v>126</v>
      </c>
      <c r="AU358" s="24" t="s">
        <v>83</v>
      </c>
      <c r="AY358" s="24" t="s">
        <v>124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24" t="s">
        <v>24</v>
      </c>
      <c r="BK358" s="186">
        <f>ROUND(I358*H358,2)</f>
        <v>0</v>
      </c>
      <c r="BL358" s="24" t="s">
        <v>256</v>
      </c>
      <c r="BM358" s="24" t="s">
        <v>967</v>
      </c>
    </row>
    <row r="359" spans="2:65" s="1" customFormat="1" ht="13.5">
      <c r="B359" s="41"/>
      <c r="D359" s="192" t="s">
        <v>133</v>
      </c>
      <c r="F359" s="220" t="s">
        <v>968</v>
      </c>
      <c r="I359" s="189"/>
      <c r="L359" s="41"/>
      <c r="M359" s="190"/>
      <c r="N359" s="42"/>
      <c r="O359" s="42"/>
      <c r="P359" s="42"/>
      <c r="Q359" s="42"/>
      <c r="R359" s="42"/>
      <c r="S359" s="42"/>
      <c r="T359" s="70"/>
      <c r="AT359" s="24" t="s">
        <v>133</v>
      </c>
      <c r="AU359" s="24" t="s">
        <v>83</v>
      </c>
    </row>
    <row r="360" spans="2:65" s="1" customFormat="1" ht="22.5" customHeight="1">
      <c r="B360" s="174"/>
      <c r="C360" s="175" t="s">
        <v>969</v>
      </c>
      <c r="D360" s="175" t="s">
        <v>126</v>
      </c>
      <c r="E360" s="176" t="s">
        <v>970</v>
      </c>
      <c r="F360" s="177" t="s">
        <v>971</v>
      </c>
      <c r="G360" s="178" t="s">
        <v>301</v>
      </c>
      <c r="H360" s="179">
        <v>2</v>
      </c>
      <c r="I360" s="180"/>
      <c r="J360" s="181">
        <f>ROUND(I360*H360,2)</f>
        <v>0</v>
      </c>
      <c r="K360" s="177" t="s">
        <v>130</v>
      </c>
      <c r="L360" s="41"/>
      <c r="M360" s="182" t="s">
        <v>5</v>
      </c>
      <c r="N360" s="183" t="s">
        <v>45</v>
      </c>
      <c r="O360" s="42"/>
      <c r="P360" s="184">
        <f>O360*H360</f>
        <v>0</v>
      </c>
      <c r="Q360" s="184">
        <v>3.7429999999999998E-2</v>
      </c>
      <c r="R360" s="184">
        <f>Q360*H360</f>
        <v>7.4859999999999996E-2</v>
      </c>
      <c r="S360" s="184">
        <v>0</v>
      </c>
      <c r="T360" s="185">
        <f>S360*H360</f>
        <v>0</v>
      </c>
      <c r="AR360" s="24" t="s">
        <v>256</v>
      </c>
      <c r="AT360" s="24" t="s">
        <v>126</v>
      </c>
      <c r="AU360" s="24" t="s">
        <v>83</v>
      </c>
      <c r="AY360" s="24" t="s">
        <v>124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24" t="s">
        <v>24</v>
      </c>
      <c r="BK360" s="186">
        <f>ROUND(I360*H360,2)</f>
        <v>0</v>
      </c>
      <c r="BL360" s="24" t="s">
        <v>256</v>
      </c>
      <c r="BM360" s="24" t="s">
        <v>972</v>
      </c>
    </row>
    <row r="361" spans="2:65" s="1" customFormat="1" ht="13.5">
      <c r="B361" s="41"/>
      <c r="D361" s="192" t="s">
        <v>133</v>
      </c>
      <c r="F361" s="220" t="s">
        <v>973</v>
      </c>
      <c r="I361" s="189"/>
      <c r="L361" s="41"/>
      <c r="M361" s="190"/>
      <c r="N361" s="42"/>
      <c r="O361" s="42"/>
      <c r="P361" s="42"/>
      <c r="Q361" s="42"/>
      <c r="R361" s="42"/>
      <c r="S361" s="42"/>
      <c r="T361" s="70"/>
      <c r="AT361" s="24" t="s">
        <v>133</v>
      </c>
      <c r="AU361" s="24" t="s">
        <v>83</v>
      </c>
    </row>
    <row r="362" spans="2:65" s="1" customFormat="1" ht="22.5" customHeight="1">
      <c r="B362" s="174"/>
      <c r="C362" s="175" t="s">
        <v>974</v>
      </c>
      <c r="D362" s="175" t="s">
        <v>126</v>
      </c>
      <c r="E362" s="176" t="s">
        <v>975</v>
      </c>
      <c r="F362" s="177" t="s">
        <v>976</v>
      </c>
      <c r="G362" s="178" t="s">
        <v>301</v>
      </c>
      <c r="H362" s="179">
        <v>1</v>
      </c>
      <c r="I362" s="180"/>
      <c r="J362" s="181">
        <f>ROUND(I362*H362,2)</f>
        <v>0</v>
      </c>
      <c r="K362" s="177" t="s">
        <v>130</v>
      </c>
      <c r="L362" s="41"/>
      <c r="M362" s="182" t="s">
        <v>5</v>
      </c>
      <c r="N362" s="183" t="s">
        <v>45</v>
      </c>
      <c r="O362" s="42"/>
      <c r="P362" s="184">
        <f>O362*H362</f>
        <v>0</v>
      </c>
      <c r="Q362" s="184">
        <v>1.064E-2</v>
      </c>
      <c r="R362" s="184">
        <f>Q362*H362</f>
        <v>1.064E-2</v>
      </c>
      <c r="S362" s="184">
        <v>0</v>
      </c>
      <c r="T362" s="185">
        <f>S362*H362</f>
        <v>0</v>
      </c>
      <c r="AR362" s="24" t="s">
        <v>256</v>
      </c>
      <c r="AT362" s="24" t="s">
        <v>126</v>
      </c>
      <c r="AU362" s="24" t="s">
        <v>83</v>
      </c>
      <c r="AY362" s="24" t="s">
        <v>124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24" t="s">
        <v>24</v>
      </c>
      <c r="BK362" s="186">
        <f>ROUND(I362*H362,2)</f>
        <v>0</v>
      </c>
      <c r="BL362" s="24" t="s">
        <v>256</v>
      </c>
      <c r="BM362" s="24" t="s">
        <v>977</v>
      </c>
    </row>
    <row r="363" spans="2:65" s="1" customFormat="1" ht="13.5">
      <c r="B363" s="41"/>
      <c r="D363" s="192" t="s">
        <v>133</v>
      </c>
      <c r="F363" s="220" t="s">
        <v>978</v>
      </c>
      <c r="I363" s="189"/>
      <c r="L363" s="41"/>
      <c r="M363" s="190"/>
      <c r="N363" s="42"/>
      <c r="O363" s="42"/>
      <c r="P363" s="42"/>
      <c r="Q363" s="42"/>
      <c r="R363" s="42"/>
      <c r="S363" s="42"/>
      <c r="T363" s="70"/>
      <c r="AT363" s="24" t="s">
        <v>133</v>
      </c>
      <c r="AU363" s="24" t="s">
        <v>83</v>
      </c>
    </row>
    <row r="364" spans="2:65" s="1" customFormat="1" ht="22.5" customHeight="1">
      <c r="B364" s="174"/>
      <c r="C364" s="175" t="s">
        <v>979</v>
      </c>
      <c r="D364" s="175" t="s">
        <v>126</v>
      </c>
      <c r="E364" s="176" t="s">
        <v>980</v>
      </c>
      <c r="F364" s="177" t="s">
        <v>981</v>
      </c>
      <c r="G364" s="178" t="s">
        <v>301</v>
      </c>
      <c r="H364" s="179">
        <v>2</v>
      </c>
      <c r="I364" s="180"/>
      <c r="J364" s="181">
        <f>ROUND(I364*H364,2)</f>
        <v>0</v>
      </c>
      <c r="K364" s="177" t="s">
        <v>130</v>
      </c>
      <c r="L364" s="41"/>
      <c r="M364" s="182" t="s">
        <v>5</v>
      </c>
      <c r="N364" s="183" t="s">
        <v>45</v>
      </c>
      <c r="O364" s="42"/>
      <c r="P364" s="184">
        <f>O364*H364</f>
        <v>0</v>
      </c>
      <c r="Q364" s="184">
        <v>1.6320000000000001E-2</v>
      </c>
      <c r="R364" s="184">
        <f>Q364*H364</f>
        <v>3.2640000000000002E-2</v>
      </c>
      <c r="S364" s="184">
        <v>0</v>
      </c>
      <c r="T364" s="185">
        <f>S364*H364</f>
        <v>0</v>
      </c>
      <c r="AR364" s="24" t="s">
        <v>256</v>
      </c>
      <c r="AT364" s="24" t="s">
        <v>126</v>
      </c>
      <c r="AU364" s="24" t="s">
        <v>83</v>
      </c>
      <c r="AY364" s="24" t="s">
        <v>124</v>
      </c>
      <c r="BE364" s="186">
        <f>IF(N364="základní",J364,0)</f>
        <v>0</v>
      </c>
      <c r="BF364" s="186">
        <f>IF(N364="snížená",J364,0)</f>
        <v>0</v>
      </c>
      <c r="BG364" s="186">
        <f>IF(N364="zákl. přenesená",J364,0)</f>
        <v>0</v>
      </c>
      <c r="BH364" s="186">
        <f>IF(N364="sníž. přenesená",J364,0)</f>
        <v>0</v>
      </c>
      <c r="BI364" s="186">
        <f>IF(N364="nulová",J364,0)</f>
        <v>0</v>
      </c>
      <c r="BJ364" s="24" t="s">
        <v>24</v>
      </c>
      <c r="BK364" s="186">
        <f>ROUND(I364*H364,2)</f>
        <v>0</v>
      </c>
      <c r="BL364" s="24" t="s">
        <v>256</v>
      </c>
      <c r="BM364" s="24" t="s">
        <v>982</v>
      </c>
    </row>
    <row r="365" spans="2:65" s="1" customFormat="1" ht="13.5">
      <c r="B365" s="41"/>
      <c r="D365" s="192" t="s">
        <v>133</v>
      </c>
      <c r="F365" s="220" t="s">
        <v>983</v>
      </c>
      <c r="I365" s="189"/>
      <c r="L365" s="41"/>
      <c r="M365" s="190"/>
      <c r="N365" s="42"/>
      <c r="O365" s="42"/>
      <c r="P365" s="42"/>
      <c r="Q365" s="42"/>
      <c r="R365" s="42"/>
      <c r="S365" s="42"/>
      <c r="T365" s="70"/>
      <c r="AT365" s="24" t="s">
        <v>133</v>
      </c>
      <c r="AU365" s="24" t="s">
        <v>83</v>
      </c>
    </row>
    <row r="366" spans="2:65" s="1" customFormat="1" ht="22.5" customHeight="1">
      <c r="B366" s="174"/>
      <c r="C366" s="175" t="s">
        <v>984</v>
      </c>
      <c r="D366" s="175" t="s">
        <v>126</v>
      </c>
      <c r="E366" s="176" t="s">
        <v>985</v>
      </c>
      <c r="F366" s="177" t="s">
        <v>986</v>
      </c>
      <c r="G366" s="178" t="s">
        <v>301</v>
      </c>
      <c r="H366" s="179">
        <v>15</v>
      </c>
      <c r="I366" s="180"/>
      <c r="J366" s="181">
        <f>ROUND(I366*H366,2)</f>
        <v>0</v>
      </c>
      <c r="K366" s="177" t="s">
        <v>130</v>
      </c>
      <c r="L366" s="41"/>
      <c r="M366" s="182" t="s">
        <v>5</v>
      </c>
      <c r="N366" s="183" t="s">
        <v>45</v>
      </c>
      <c r="O366" s="42"/>
      <c r="P366" s="184">
        <f>O366*H366</f>
        <v>0</v>
      </c>
      <c r="Q366" s="184">
        <v>5.8E-4</v>
      </c>
      <c r="R366" s="184">
        <f>Q366*H366</f>
        <v>8.6999999999999994E-3</v>
      </c>
      <c r="S366" s="184">
        <v>4.2000000000000002E-4</v>
      </c>
      <c r="T366" s="185">
        <f>S366*H366</f>
        <v>6.3E-3</v>
      </c>
      <c r="AR366" s="24" t="s">
        <v>256</v>
      </c>
      <c r="AT366" s="24" t="s">
        <v>126</v>
      </c>
      <c r="AU366" s="24" t="s">
        <v>83</v>
      </c>
      <c r="AY366" s="24" t="s">
        <v>124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24" t="s">
        <v>24</v>
      </c>
      <c r="BK366" s="186">
        <f>ROUND(I366*H366,2)</f>
        <v>0</v>
      </c>
      <c r="BL366" s="24" t="s">
        <v>256</v>
      </c>
      <c r="BM366" s="24" t="s">
        <v>987</v>
      </c>
    </row>
    <row r="367" spans="2:65" s="1" customFormat="1" ht="13.5">
      <c r="B367" s="41"/>
      <c r="D367" s="192" t="s">
        <v>133</v>
      </c>
      <c r="F367" s="220" t="s">
        <v>988</v>
      </c>
      <c r="I367" s="189"/>
      <c r="L367" s="41"/>
      <c r="M367" s="190"/>
      <c r="N367" s="42"/>
      <c r="O367" s="42"/>
      <c r="P367" s="42"/>
      <c r="Q367" s="42"/>
      <c r="R367" s="42"/>
      <c r="S367" s="42"/>
      <c r="T367" s="70"/>
      <c r="AT367" s="24" t="s">
        <v>133</v>
      </c>
      <c r="AU367" s="24" t="s">
        <v>83</v>
      </c>
    </row>
    <row r="368" spans="2:65" s="1" customFormat="1" ht="22.5" customHeight="1">
      <c r="B368" s="174"/>
      <c r="C368" s="175" t="s">
        <v>454</v>
      </c>
      <c r="D368" s="175" t="s">
        <v>126</v>
      </c>
      <c r="E368" s="176" t="s">
        <v>989</v>
      </c>
      <c r="F368" s="177" t="s">
        <v>990</v>
      </c>
      <c r="G368" s="178" t="s">
        <v>301</v>
      </c>
      <c r="H368" s="179">
        <v>12</v>
      </c>
      <c r="I368" s="180"/>
      <c r="J368" s="181">
        <f>ROUND(I368*H368,2)</f>
        <v>0</v>
      </c>
      <c r="K368" s="177" t="s">
        <v>130</v>
      </c>
      <c r="L368" s="41"/>
      <c r="M368" s="182" t="s">
        <v>5</v>
      </c>
      <c r="N368" s="183" t="s">
        <v>45</v>
      </c>
      <c r="O368" s="42"/>
      <c r="P368" s="184">
        <f>O368*H368</f>
        <v>0</v>
      </c>
      <c r="Q368" s="184">
        <v>1.2199999999999999E-3</v>
      </c>
      <c r="R368" s="184">
        <f>Q368*H368</f>
        <v>1.464E-2</v>
      </c>
      <c r="S368" s="184">
        <v>8.1999999999999998E-4</v>
      </c>
      <c r="T368" s="185">
        <f>S368*H368</f>
        <v>9.8399999999999998E-3</v>
      </c>
      <c r="AR368" s="24" t="s">
        <v>256</v>
      </c>
      <c r="AT368" s="24" t="s">
        <v>126</v>
      </c>
      <c r="AU368" s="24" t="s">
        <v>83</v>
      </c>
      <c r="AY368" s="24" t="s">
        <v>124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24" t="s">
        <v>24</v>
      </c>
      <c r="BK368" s="186">
        <f>ROUND(I368*H368,2)</f>
        <v>0</v>
      </c>
      <c r="BL368" s="24" t="s">
        <v>256</v>
      </c>
      <c r="BM368" s="24" t="s">
        <v>991</v>
      </c>
    </row>
    <row r="369" spans="2:65" s="1" customFormat="1" ht="13.5">
      <c r="B369" s="41"/>
      <c r="D369" s="192" t="s">
        <v>133</v>
      </c>
      <c r="F369" s="220" t="s">
        <v>992</v>
      </c>
      <c r="I369" s="189"/>
      <c r="L369" s="41"/>
      <c r="M369" s="190"/>
      <c r="N369" s="42"/>
      <c r="O369" s="42"/>
      <c r="P369" s="42"/>
      <c r="Q369" s="42"/>
      <c r="R369" s="42"/>
      <c r="S369" s="42"/>
      <c r="T369" s="70"/>
      <c r="AT369" s="24" t="s">
        <v>133</v>
      </c>
      <c r="AU369" s="24" t="s">
        <v>83</v>
      </c>
    </row>
    <row r="370" spans="2:65" s="1" customFormat="1" ht="22.5" customHeight="1">
      <c r="B370" s="174"/>
      <c r="C370" s="175" t="s">
        <v>993</v>
      </c>
      <c r="D370" s="175" t="s">
        <v>126</v>
      </c>
      <c r="E370" s="176" t="s">
        <v>994</v>
      </c>
      <c r="F370" s="177" t="s">
        <v>995</v>
      </c>
      <c r="G370" s="178" t="s">
        <v>301</v>
      </c>
      <c r="H370" s="179">
        <v>5</v>
      </c>
      <c r="I370" s="180"/>
      <c r="J370" s="181">
        <f>ROUND(I370*H370,2)</f>
        <v>0</v>
      </c>
      <c r="K370" s="177" t="s">
        <v>130</v>
      </c>
      <c r="L370" s="41"/>
      <c r="M370" s="182" t="s">
        <v>5</v>
      </c>
      <c r="N370" s="183" t="s">
        <v>45</v>
      </c>
      <c r="O370" s="42"/>
      <c r="P370" s="184">
        <f>O370*H370</f>
        <v>0</v>
      </c>
      <c r="Q370" s="184">
        <v>1.57E-3</v>
      </c>
      <c r="R370" s="184">
        <f>Q370*H370</f>
        <v>7.8499999999999993E-3</v>
      </c>
      <c r="S370" s="184">
        <v>0</v>
      </c>
      <c r="T370" s="185">
        <f>S370*H370</f>
        <v>0</v>
      </c>
      <c r="AR370" s="24" t="s">
        <v>256</v>
      </c>
      <c r="AT370" s="24" t="s">
        <v>126</v>
      </c>
      <c r="AU370" s="24" t="s">
        <v>83</v>
      </c>
      <c r="AY370" s="24" t="s">
        <v>124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24" t="s">
        <v>24</v>
      </c>
      <c r="BK370" s="186">
        <f>ROUND(I370*H370,2)</f>
        <v>0</v>
      </c>
      <c r="BL370" s="24" t="s">
        <v>256</v>
      </c>
      <c r="BM370" s="24" t="s">
        <v>996</v>
      </c>
    </row>
    <row r="371" spans="2:65" s="1" customFormat="1" ht="13.5">
      <c r="B371" s="41"/>
      <c r="D371" s="192" t="s">
        <v>133</v>
      </c>
      <c r="F371" s="220" t="s">
        <v>997</v>
      </c>
      <c r="I371" s="189"/>
      <c r="L371" s="41"/>
      <c r="M371" s="190"/>
      <c r="N371" s="42"/>
      <c r="O371" s="42"/>
      <c r="P371" s="42"/>
      <c r="Q371" s="42"/>
      <c r="R371" s="42"/>
      <c r="S371" s="42"/>
      <c r="T371" s="70"/>
      <c r="AT371" s="24" t="s">
        <v>133</v>
      </c>
      <c r="AU371" s="24" t="s">
        <v>83</v>
      </c>
    </row>
    <row r="372" spans="2:65" s="1" customFormat="1" ht="22.5" customHeight="1">
      <c r="B372" s="174"/>
      <c r="C372" s="175" t="s">
        <v>998</v>
      </c>
      <c r="D372" s="175" t="s">
        <v>126</v>
      </c>
      <c r="E372" s="176" t="s">
        <v>999</v>
      </c>
      <c r="F372" s="177" t="s">
        <v>1000</v>
      </c>
      <c r="G372" s="178" t="s">
        <v>301</v>
      </c>
      <c r="H372" s="179">
        <v>10</v>
      </c>
      <c r="I372" s="180"/>
      <c r="J372" s="181">
        <f>ROUND(I372*H372,2)</f>
        <v>0</v>
      </c>
      <c r="K372" s="177" t="s">
        <v>130</v>
      </c>
      <c r="L372" s="41"/>
      <c r="M372" s="182" t="s">
        <v>5</v>
      </c>
      <c r="N372" s="183" t="s">
        <v>45</v>
      </c>
      <c r="O372" s="42"/>
      <c r="P372" s="184">
        <f>O372*H372</f>
        <v>0</v>
      </c>
      <c r="Q372" s="184">
        <v>2.0200000000000001E-3</v>
      </c>
      <c r="R372" s="184">
        <f>Q372*H372</f>
        <v>2.0200000000000003E-2</v>
      </c>
      <c r="S372" s="184">
        <v>0</v>
      </c>
      <c r="T372" s="185">
        <f>S372*H372</f>
        <v>0</v>
      </c>
      <c r="AR372" s="24" t="s">
        <v>256</v>
      </c>
      <c r="AT372" s="24" t="s">
        <v>126</v>
      </c>
      <c r="AU372" s="24" t="s">
        <v>83</v>
      </c>
      <c r="AY372" s="24" t="s">
        <v>124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24" t="s">
        <v>24</v>
      </c>
      <c r="BK372" s="186">
        <f>ROUND(I372*H372,2)</f>
        <v>0</v>
      </c>
      <c r="BL372" s="24" t="s">
        <v>256</v>
      </c>
      <c r="BM372" s="24" t="s">
        <v>1001</v>
      </c>
    </row>
    <row r="373" spans="2:65" s="1" customFormat="1" ht="13.5">
      <c r="B373" s="41"/>
      <c r="D373" s="192" t="s">
        <v>133</v>
      </c>
      <c r="F373" s="220" t="s">
        <v>1002</v>
      </c>
      <c r="I373" s="189"/>
      <c r="L373" s="41"/>
      <c r="M373" s="190"/>
      <c r="N373" s="42"/>
      <c r="O373" s="42"/>
      <c r="P373" s="42"/>
      <c r="Q373" s="42"/>
      <c r="R373" s="42"/>
      <c r="S373" s="42"/>
      <c r="T373" s="70"/>
      <c r="AT373" s="24" t="s">
        <v>133</v>
      </c>
      <c r="AU373" s="24" t="s">
        <v>83</v>
      </c>
    </row>
    <row r="374" spans="2:65" s="1" customFormat="1" ht="22.5" customHeight="1">
      <c r="B374" s="174"/>
      <c r="C374" s="175" t="s">
        <v>1003</v>
      </c>
      <c r="D374" s="175" t="s">
        <v>126</v>
      </c>
      <c r="E374" s="176" t="s">
        <v>1004</v>
      </c>
      <c r="F374" s="177" t="s">
        <v>1005</v>
      </c>
      <c r="G374" s="178" t="s">
        <v>301</v>
      </c>
      <c r="H374" s="179">
        <v>7</v>
      </c>
      <c r="I374" s="180"/>
      <c r="J374" s="181">
        <f>ROUND(I374*H374,2)</f>
        <v>0</v>
      </c>
      <c r="K374" s="177" t="s">
        <v>130</v>
      </c>
      <c r="L374" s="41"/>
      <c r="M374" s="182" t="s">
        <v>5</v>
      </c>
      <c r="N374" s="183" t="s">
        <v>45</v>
      </c>
      <c r="O374" s="42"/>
      <c r="P374" s="184">
        <f>O374*H374</f>
        <v>0</v>
      </c>
      <c r="Q374" s="184">
        <v>2.2599999999999999E-3</v>
      </c>
      <c r="R374" s="184">
        <f>Q374*H374</f>
        <v>1.5820000000000001E-2</v>
      </c>
      <c r="S374" s="184">
        <v>0</v>
      </c>
      <c r="T374" s="185">
        <f>S374*H374</f>
        <v>0</v>
      </c>
      <c r="AR374" s="24" t="s">
        <v>256</v>
      </c>
      <c r="AT374" s="24" t="s">
        <v>126</v>
      </c>
      <c r="AU374" s="24" t="s">
        <v>83</v>
      </c>
      <c r="AY374" s="24" t="s">
        <v>124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24" t="s">
        <v>24</v>
      </c>
      <c r="BK374" s="186">
        <f>ROUND(I374*H374,2)</f>
        <v>0</v>
      </c>
      <c r="BL374" s="24" t="s">
        <v>256</v>
      </c>
      <c r="BM374" s="24" t="s">
        <v>1006</v>
      </c>
    </row>
    <row r="375" spans="2:65" s="1" customFormat="1" ht="13.5">
      <c r="B375" s="41"/>
      <c r="D375" s="192" t="s">
        <v>133</v>
      </c>
      <c r="F375" s="220" t="s">
        <v>1007</v>
      </c>
      <c r="I375" s="189"/>
      <c r="L375" s="41"/>
      <c r="M375" s="190"/>
      <c r="N375" s="42"/>
      <c r="O375" s="42"/>
      <c r="P375" s="42"/>
      <c r="Q375" s="42"/>
      <c r="R375" s="42"/>
      <c r="S375" s="42"/>
      <c r="T375" s="70"/>
      <c r="AT375" s="24" t="s">
        <v>133</v>
      </c>
      <c r="AU375" s="24" t="s">
        <v>83</v>
      </c>
    </row>
    <row r="376" spans="2:65" s="1" customFormat="1" ht="22.5" customHeight="1">
      <c r="B376" s="174"/>
      <c r="C376" s="175" t="s">
        <v>1008</v>
      </c>
      <c r="D376" s="175" t="s">
        <v>126</v>
      </c>
      <c r="E376" s="176" t="s">
        <v>1009</v>
      </c>
      <c r="F376" s="177" t="s">
        <v>1010</v>
      </c>
      <c r="G376" s="178" t="s">
        <v>301</v>
      </c>
      <c r="H376" s="179">
        <v>5</v>
      </c>
      <c r="I376" s="180"/>
      <c r="J376" s="181">
        <f>ROUND(I376*H376,2)</f>
        <v>0</v>
      </c>
      <c r="K376" s="177" t="s">
        <v>130</v>
      </c>
      <c r="L376" s="41"/>
      <c r="M376" s="182" t="s">
        <v>5</v>
      </c>
      <c r="N376" s="183" t="s">
        <v>45</v>
      </c>
      <c r="O376" s="42"/>
      <c r="P376" s="184">
        <f>O376*H376</f>
        <v>0</v>
      </c>
      <c r="Q376" s="184">
        <v>2.48E-3</v>
      </c>
      <c r="R376" s="184">
        <f>Q376*H376</f>
        <v>1.24E-2</v>
      </c>
      <c r="S376" s="184">
        <v>0</v>
      </c>
      <c r="T376" s="185">
        <f>S376*H376</f>
        <v>0</v>
      </c>
      <c r="AR376" s="24" t="s">
        <v>256</v>
      </c>
      <c r="AT376" s="24" t="s">
        <v>126</v>
      </c>
      <c r="AU376" s="24" t="s">
        <v>83</v>
      </c>
      <c r="AY376" s="24" t="s">
        <v>124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24" t="s">
        <v>24</v>
      </c>
      <c r="BK376" s="186">
        <f>ROUND(I376*H376,2)</f>
        <v>0</v>
      </c>
      <c r="BL376" s="24" t="s">
        <v>256</v>
      </c>
      <c r="BM376" s="24" t="s">
        <v>1011</v>
      </c>
    </row>
    <row r="377" spans="2:65" s="1" customFormat="1" ht="13.5">
      <c r="B377" s="41"/>
      <c r="D377" s="192" t="s">
        <v>133</v>
      </c>
      <c r="F377" s="220" t="s">
        <v>1012</v>
      </c>
      <c r="I377" s="189"/>
      <c r="L377" s="41"/>
      <c r="M377" s="190"/>
      <c r="N377" s="42"/>
      <c r="O377" s="42"/>
      <c r="P377" s="42"/>
      <c r="Q377" s="42"/>
      <c r="R377" s="42"/>
      <c r="S377" s="42"/>
      <c r="T377" s="70"/>
      <c r="AT377" s="24" t="s">
        <v>133</v>
      </c>
      <c r="AU377" s="24" t="s">
        <v>83</v>
      </c>
    </row>
    <row r="378" spans="2:65" s="1" customFormat="1" ht="22.5" customHeight="1">
      <c r="B378" s="174"/>
      <c r="C378" s="175" t="s">
        <v>1013</v>
      </c>
      <c r="D378" s="175" t="s">
        <v>126</v>
      </c>
      <c r="E378" s="176" t="s">
        <v>1014</v>
      </c>
      <c r="F378" s="177" t="s">
        <v>1015</v>
      </c>
      <c r="G378" s="178" t="s">
        <v>286</v>
      </c>
      <c r="H378" s="179">
        <v>360</v>
      </c>
      <c r="I378" s="180"/>
      <c r="J378" s="181">
        <f>ROUND(I378*H378,2)</f>
        <v>0</v>
      </c>
      <c r="K378" s="177" t="s">
        <v>130</v>
      </c>
      <c r="L378" s="41"/>
      <c r="M378" s="182" t="s">
        <v>5</v>
      </c>
      <c r="N378" s="183" t="s">
        <v>45</v>
      </c>
      <c r="O378" s="42"/>
      <c r="P378" s="184">
        <f>O378*H378</f>
        <v>0</v>
      </c>
      <c r="Q378" s="184">
        <v>0</v>
      </c>
      <c r="R378" s="184">
        <f>Q378*H378</f>
        <v>0</v>
      </c>
      <c r="S378" s="184">
        <v>1.4919999999999999E-2</v>
      </c>
      <c r="T378" s="185">
        <f>S378*H378</f>
        <v>5.3712</v>
      </c>
      <c r="AR378" s="24" t="s">
        <v>256</v>
      </c>
      <c r="AT378" s="24" t="s">
        <v>126</v>
      </c>
      <c r="AU378" s="24" t="s">
        <v>83</v>
      </c>
      <c r="AY378" s="24" t="s">
        <v>124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24" t="s">
        <v>24</v>
      </c>
      <c r="BK378" s="186">
        <f>ROUND(I378*H378,2)</f>
        <v>0</v>
      </c>
      <c r="BL378" s="24" t="s">
        <v>256</v>
      </c>
      <c r="BM378" s="24" t="s">
        <v>1016</v>
      </c>
    </row>
    <row r="379" spans="2:65" s="1" customFormat="1" ht="13.5">
      <c r="B379" s="41"/>
      <c r="D379" s="192" t="s">
        <v>133</v>
      </c>
      <c r="F379" s="220" t="s">
        <v>1017</v>
      </c>
      <c r="I379" s="189"/>
      <c r="L379" s="41"/>
      <c r="M379" s="190"/>
      <c r="N379" s="42"/>
      <c r="O379" s="42"/>
      <c r="P379" s="42"/>
      <c r="Q379" s="42"/>
      <c r="R379" s="42"/>
      <c r="S379" s="42"/>
      <c r="T379" s="70"/>
      <c r="AT379" s="24" t="s">
        <v>133</v>
      </c>
      <c r="AU379" s="24" t="s">
        <v>83</v>
      </c>
    </row>
    <row r="380" spans="2:65" s="1" customFormat="1" ht="22.5" customHeight="1">
      <c r="B380" s="174"/>
      <c r="C380" s="175" t="s">
        <v>1018</v>
      </c>
      <c r="D380" s="175" t="s">
        <v>126</v>
      </c>
      <c r="E380" s="176" t="s">
        <v>1019</v>
      </c>
      <c r="F380" s="177" t="s">
        <v>1020</v>
      </c>
      <c r="G380" s="178" t="s">
        <v>286</v>
      </c>
      <c r="H380" s="179">
        <v>45</v>
      </c>
      <c r="I380" s="180"/>
      <c r="J380" s="181">
        <f>ROUND(I380*H380,2)</f>
        <v>0</v>
      </c>
      <c r="K380" s="177" t="s">
        <v>130</v>
      </c>
      <c r="L380" s="41"/>
      <c r="M380" s="182" t="s">
        <v>5</v>
      </c>
      <c r="N380" s="183" t="s">
        <v>45</v>
      </c>
      <c r="O380" s="42"/>
      <c r="P380" s="184">
        <f>O380*H380</f>
        <v>0</v>
      </c>
      <c r="Q380" s="184">
        <v>0</v>
      </c>
      <c r="R380" s="184">
        <f>Q380*H380</f>
        <v>0</v>
      </c>
      <c r="S380" s="184">
        <v>3.065E-2</v>
      </c>
      <c r="T380" s="185">
        <f>S380*H380</f>
        <v>1.3792500000000001</v>
      </c>
      <c r="AR380" s="24" t="s">
        <v>256</v>
      </c>
      <c r="AT380" s="24" t="s">
        <v>126</v>
      </c>
      <c r="AU380" s="24" t="s">
        <v>83</v>
      </c>
      <c r="AY380" s="24" t="s">
        <v>124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24" t="s">
        <v>24</v>
      </c>
      <c r="BK380" s="186">
        <f>ROUND(I380*H380,2)</f>
        <v>0</v>
      </c>
      <c r="BL380" s="24" t="s">
        <v>256</v>
      </c>
      <c r="BM380" s="24" t="s">
        <v>1021</v>
      </c>
    </row>
    <row r="381" spans="2:65" s="1" customFormat="1" ht="13.5">
      <c r="B381" s="41"/>
      <c r="D381" s="192" t="s">
        <v>133</v>
      </c>
      <c r="F381" s="220" t="s">
        <v>1022</v>
      </c>
      <c r="I381" s="189"/>
      <c r="L381" s="41"/>
      <c r="M381" s="190"/>
      <c r="N381" s="42"/>
      <c r="O381" s="42"/>
      <c r="P381" s="42"/>
      <c r="Q381" s="42"/>
      <c r="R381" s="42"/>
      <c r="S381" s="42"/>
      <c r="T381" s="70"/>
      <c r="AT381" s="24" t="s">
        <v>133</v>
      </c>
      <c r="AU381" s="24" t="s">
        <v>83</v>
      </c>
    </row>
    <row r="382" spans="2:65" s="1" customFormat="1" ht="22.5" customHeight="1">
      <c r="B382" s="174"/>
      <c r="C382" s="175" t="s">
        <v>1023</v>
      </c>
      <c r="D382" s="175" t="s">
        <v>126</v>
      </c>
      <c r="E382" s="176" t="s">
        <v>1024</v>
      </c>
      <c r="F382" s="177" t="s">
        <v>1025</v>
      </c>
      <c r="G382" s="178" t="s">
        <v>301</v>
      </c>
      <c r="H382" s="179">
        <v>3</v>
      </c>
      <c r="I382" s="180"/>
      <c r="J382" s="181">
        <f>ROUND(I382*H382,2)</f>
        <v>0</v>
      </c>
      <c r="K382" s="177" t="s">
        <v>130</v>
      </c>
      <c r="L382" s="41"/>
      <c r="M382" s="182" t="s">
        <v>5</v>
      </c>
      <c r="N382" s="183" t="s">
        <v>45</v>
      </c>
      <c r="O382" s="42"/>
      <c r="P382" s="184">
        <f>O382*H382</f>
        <v>0</v>
      </c>
      <c r="Q382" s="184">
        <v>0</v>
      </c>
      <c r="R382" s="184">
        <f>Q382*H382</f>
        <v>0</v>
      </c>
      <c r="S382" s="184">
        <v>3.5220000000000001E-2</v>
      </c>
      <c r="T382" s="185">
        <f>S382*H382</f>
        <v>0.10566</v>
      </c>
      <c r="AR382" s="24" t="s">
        <v>256</v>
      </c>
      <c r="AT382" s="24" t="s">
        <v>126</v>
      </c>
      <c r="AU382" s="24" t="s">
        <v>83</v>
      </c>
      <c r="AY382" s="24" t="s">
        <v>124</v>
      </c>
      <c r="BE382" s="186">
        <f>IF(N382="základní",J382,0)</f>
        <v>0</v>
      </c>
      <c r="BF382" s="186">
        <f>IF(N382="snížená",J382,0)</f>
        <v>0</v>
      </c>
      <c r="BG382" s="186">
        <f>IF(N382="zákl. přenesená",J382,0)</f>
        <v>0</v>
      </c>
      <c r="BH382" s="186">
        <f>IF(N382="sníž. přenesená",J382,0)</f>
        <v>0</v>
      </c>
      <c r="BI382" s="186">
        <f>IF(N382="nulová",J382,0)</f>
        <v>0</v>
      </c>
      <c r="BJ382" s="24" t="s">
        <v>24</v>
      </c>
      <c r="BK382" s="186">
        <f>ROUND(I382*H382,2)</f>
        <v>0</v>
      </c>
      <c r="BL382" s="24" t="s">
        <v>256</v>
      </c>
      <c r="BM382" s="24" t="s">
        <v>1026</v>
      </c>
    </row>
    <row r="383" spans="2:65" s="1" customFormat="1" ht="13.5">
      <c r="B383" s="41"/>
      <c r="D383" s="192" t="s">
        <v>133</v>
      </c>
      <c r="F383" s="220" t="s">
        <v>1027</v>
      </c>
      <c r="I383" s="189"/>
      <c r="L383" s="41"/>
      <c r="M383" s="190"/>
      <c r="N383" s="42"/>
      <c r="O383" s="42"/>
      <c r="P383" s="42"/>
      <c r="Q383" s="42"/>
      <c r="R383" s="42"/>
      <c r="S383" s="42"/>
      <c r="T383" s="70"/>
      <c r="AT383" s="24" t="s">
        <v>133</v>
      </c>
      <c r="AU383" s="24" t="s">
        <v>83</v>
      </c>
    </row>
    <row r="384" spans="2:65" s="1" customFormat="1" ht="22.5" customHeight="1">
      <c r="B384" s="174"/>
      <c r="C384" s="175" t="s">
        <v>1028</v>
      </c>
      <c r="D384" s="175" t="s">
        <v>126</v>
      </c>
      <c r="E384" s="176" t="s">
        <v>1029</v>
      </c>
      <c r="F384" s="177" t="s">
        <v>1030</v>
      </c>
      <c r="G384" s="178" t="s">
        <v>286</v>
      </c>
      <c r="H384" s="179">
        <v>3</v>
      </c>
      <c r="I384" s="180"/>
      <c r="J384" s="181">
        <f>ROUND(I384*H384,2)</f>
        <v>0</v>
      </c>
      <c r="K384" s="177" t="s">
        <v>130</v>
      </c>
      <c r="L384" s="41"/>
      <c r="M384" s="182" t="s">
        <v>5</v>
      </c>
      <c r="N384" s="183" t="s">
        <v>45</v>
      </c>
      <c r="O384" s="42"/>
      <c r="P384" s="184">
        <f>O384*H384</f>
        <v>0</v>
      </c>
      <c r="Q384" s="184">
        <v>0</v>
      </c>
      <c r="R384" s="184">
        <f>Q384*H384</f>
        <v>0</v>
      </c>
      <c r="S384" s="184">
        <v>9.8200000000000006E-3</v>
      </c>
      <c r="T384" s="185">
        <f>S384*H384</f>
        <v>2.946E-2</v>
      </c>
      <c r="AR384" s="24" t="s">
        <v>256</v>
      </c>
      <c r="AT384" s="24" t="s">
        <v>126</v>
      </c>
      <c r="AU384" s="24" t="s">
        <v>83</v>
      </c>
      <c r="AY384" s="24" t="s">
        <v>124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24" t="s">
        <v>24</v>
      </c>
      <c r="BK384" s="186">
        <f>ROUND(I384*H384,2)</f>
        <v>0</v>
      </c>
      <c r="BL384" s="24" t="s">
        <v>256</v>
      </c>
      <c r="BM384" s="24" t="s">
        <v>1031</v>
      </c>
    </row>
    <row r="385" spans="2:65" s="1" customFormat="1" ht="13.5">
      <c r="B385" s="41"/>
      <c r="D385" s="192" t="s">
        <v>133</v>
      </c>
      <c r="F385" s="220" t="s">
        <v>1032</v>
      </c>
      <c r="I385" s="189"/>
      <c r="L385" s="41"/>
      <c r="M385" s="190"/>
      <c r="N385" s="42"/>
      <c r="O385" s="42"/>
      <c r="P385" s="42"/>
      <c r="Q385" s="42"/>
      <c r="R385" s="42"/>
      <c r="S385" s="42"/>
      <c r="T385" s="70"/>
      <c r="AT385" s="24" t="s">
        <v>133</v>
      </c>
      <c r="AU385" s="24" t="s">
        <v>83</v>
      </c>
    </row>
    <row r="386" spans="2:65" s="1" customFormat="1" ht="22.5" customHeight="1">
      <c r="B386" s="174"/>
      <c r="C386" s="175" t="s">
        <v>1033</v>
      </c>
      <c r="D386" s="175" t="s">
        <v>126</v>
      </c>
      <c r="E386" s="176" t="s">
        <v>1034</v>
      </c>
      <c r="F386" s="177" t="s">
        <v>1035</v>
      </c>
      <c r="G386" s="178" t="s">
        <v>286</v>
      </c>
      <c r="H386" s="179">
        <v>4</v>
      </c>
      <c r="I386" s="180"/>
      <c r="J386" s="181">
        <f>ROUND(I386*H386,2)</f>
        <v>0</v>
      </c>
      <c r="K386" s="177" t="s">
        <v>130</v>
      </c>
      <c r="L386" s="41"/>
      <c r="M386" s="182" t="s">
        <v>5</v>
      </c>
      <c r="N386" s="183" t="s">
        <v>45</v>
      </c>
      <c r="O386" s="42"/>
      <c r="P386" s="184">
        <f>O386*H386</f>
        <v>0</v>
      </c>
      <c r="Q386" s="184">
        <v>0</v>
      </c>
      <c r="R386" s="184">
        <f>Q386*H386</f>
        <v>0</v>
      </c>
      <c r="S386" s="184">
        <v>2.6700000000000002E-2</v>
      </c>
      <c r="T386" s="185">
        <f>S386*H386</f>
        <v>0.10680000000000001</v>
      </c>
      <c r="AR386" s="24" t="s">
        <v>256</v>
      </c>
      <c r="AT386" s="24" t="s">
        <v>126</v>
      </c>
      <c r="AU386" s="24" t="s">
        <v>83</v>
      </c>
      <c r="AY386" s="24" t="s">
        <v>124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24" t="s">
        <v>24</v>
      </c>
      <c r="BK386" s="186">
        <f>ROUND(I386*H386,2)</f>
        <v>0</v>
      </c>
      <c r="BL386" s="24" t="s">
        <v>256</v>
      </c>
      <c r="BM386" s="24" t="s">
        <v>1036</v>
      </c>
    </row>
    <row r="387" spans="2:65" s="1" customFormat="1" ht="13.5">
      <c r="B387" s="41"/>
      <c r="D387" s="192" t="s">
        <v>133</v>
      </c>
      <c r="F387" s="220" t="s">
        <v>1037</v>
      </c>
      <c r="I387" s="189"/>
      <c r="L387" s="41"/>
      <c r="M387" s="190"/>
      <c r="N387" s="42"/>
      <c r="O387" s="42"/>
      <c r="P387" s="42"/>
      <c r="Q387" s="42"/>
      <c r="R387" s="42"/>
      <c r="S387" s="42"/>
      <c r="T387" s="70"/>
      <c r="AT387" s="24" t="s">
        <v>133</v>
      </c>
      <c r="AU387" s="24" t="s">
        <v>83</v>
      </c>
    </row>
    <row r="388" spans="2:65" s="1" customFormat="1" ht="22.5" customHeight="1">
      <c r="B388" s="174"/>
      <c r="C388" s="175" t="s">
        <v>1038</v>
      </c>
      <c r="D388" s="175" t="s">
        <v>126</v>
      </c>
      <c r="E388" s="176" t="s">
        <v>1039</v>
      </c>
      <c r="F388" s="177" t="s">
        <v>1040</v>
      </c>
      <c r="G388" s="178" t="s">
        <v>301</v>
      </c>
      <c r="H388" s="179">
        <v>4</v>
      </c>
      <c r="I388" s="180"/>
      <c r="J388" s="181">
        <f>ROUND(I388*H388,2)</f>
        <v>0</v>
      </c>
      <c r="K388" s="177" t="s">
        <v>130</v>
      </c>
      <c r="L388" s="41"/>
      <c r="M388" s="182" t="s">
        <v>5</v>
      </c>
      <c r="N388" s="183" t="s">
        <v>45</v>
      </c>
      <c r="O388" s="42"/>
      <c r="P388" s="184">
        <f>O388*H388</f>
        <v>0</v>
      </c>
      <c r="Q388" s="184">
        <v>0</v>
      </c>
      <c r="R388" s="184">
        <f>Q388*H388</f>
        <v>0</v>
      </c>
      <c r="S388" s="184">
        <v>1.7049999999999999E-2</v>
      </c>
      <c r="T388" s="185">
        <f>S388*H388</f>
        <v>6.8199999999999997E-2</v>
      </c>
      <c r="AR388" s="24" t="s">
        <v>256</v>
      </c>
      <c r="AT388" s="24" t="s">
        <v>126</v>
      </c>
      <c r="AU388" s="24" t="s">
        <v>83</v>
      </c>
      <c r="AY388" s="24" t="s">
        <v>124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24" t="s">
        <v>24</v>
      </c>
      <c r="BK388" s="186">
        <f>ROUND(I388*H388,2)</f>
        <v>0</v>
      </c>
      <c r="BL388" s="24" t="s">
        <v>256</v>
      </c>
      <c r="BM388" s="24" t="s">
        <v>1041</v>
      </c>
    </row>
    <row r="389" spans="2:65" s="1" customFormat="1" ht="13.5">
      <c r="B389" s="41"/>
      <c r="D389" s="192" t="s">
        <v>133</v>
      </c>
      <c r="F389" s="220" t="s">
        <v>1042</v>
      </c>
      <c r="I389" s="189"/>
      <c r="L389" s="41"/>
      <c r="M389" s="190"/>
      <c r="N389" s="42"/>
      <c r="O389" s="42"/>
      <c r="P389" s="42"/>
      <c r="Q389" s="42"/>
      <c r="R389" s="42"/>
      <c r="S389" s="42"/>
      <c r="T389" s="70"/>
      <c r="AT389" s="24" t="s">
        <v>133</v>
      </c>
      <c r="AU389" s="24" t="s">
        <v>83</v>
      </c>
    </row>
    <row r="390" spans="2:65" s="1" customFormat="1" ht="22.5" customHeight="1">
      <c r="B390" s="174"/>
      <c r="C390" s="175" t="s">
        <v>1043</v>
      </c>
      <c r="D390" s="175" t="s">
        <v>126</v>
      </c>
      <c r="E390" s="176" t="s">
        <v>1044</v>
      </c>
      <c r="F390" s="177" t="s">
        <v>1045</v>
      </c>
      <c r="G390" s="178" t="s">
        <v>301</v>
      </c>
      <c r="H390" s="179">
        <v>2</v>
      </c>
      <c r="I390" s="180"/>
      <c r="J390" s="181">
        <f>ROUND(I390*H390,2)</f>
        <v>0</v>
      </c>
      <c r="K390" s="177" t="s">
        <v>130</v>
      </c>
      <c r="L390" s="41"/>
      <c r="M390" s="182" t="s">
        <v>5</v>
      </c>
      <c r="N390" s="183" t="s">
        <v>45</v>
      </c>
      <c r="O390" s="42"/>
      <c r="P390" s="184">
        <f>O390*H390</f>
        <v>0</v>
      </c>
      <c r="Q390" s="184">
        <v>0</v>
      </c>
      <c r="R390" s="184">
        <f>Q390*H390</f>
        <v>0</v>
      </c>
      <c r="S390" s="184">
        <v>2.0109999999999999E-2</v>
      </c>
      <c r="T390" s="185">
        <f>S390*H390</f>
        <v>4.0219999999999999E-2</v>
      </c>
      <c r="AR390" s="24" t="s">
        <v>256</v>
      </c>
      <c r="AT390" s="24" t="s">
        <v>126</v>
      </c>
      <c r="AU390" s="24" t="s">
        <v>83</v>
      </c>
      <c r="AY390" s="24" t="s">
        <v>124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24" t="s">
        <v>24</v>
      </c>
      <c r="BK390" s="186">
        <f>ROUND(I390*H390,2)</f>
        <v>0</v>
      </c>
      <c r="BL390" s="24" t="s">
        <v>256</v>
      </c>
      <c r="BM390" s="24" t="s">
        <v>1046</v>
      </c>
    </row>
    <row r="391" spans="2:65" s="1" customFormat="1" ht="13.5">
      <c r="B391" s="41"/>
      <c r="D391" s="192" t="s">
        <v>133</v>
      </c>
      <c r="F391" s="220" t="s">
        <v>1047</v>
      </c>
      <c r="I391" s="189"/>
      <c r="L391" s="41"/>
      <c r="M391" s="190"/>
      <c r="N391" s="42"/>
      <c r="O391" s="42"/>
      <c r="P391" s="42"/>
      <c r="Q391" s="42"/>
      <c r="R391" s="42"/>
      <c r="S391" s="42"/>
      <c r="T391" s="70"/>
      <c r="AT391" s="24" t="s">
        <v>133</v>
      </c>
      <c r="AU391" s="24" t="s">
        <v>83</v>
      </c>
    </row>
    <row r="392" spans="2:65" s="1" customFormat="1" ht="22.5" customHeight="1">
      <c r="B392" s="174"/>
      <c r="C392" s="175" t="s">
        <v>1048</v>
      </c>
      <c r="D392" s="175" t="s">
        <v>126</v>
      </c>
      <c r="E392" s="176" t="s">
        <v>1049</v>
      </c>
      <c r="F392" s="177" t="s">
        <v>1050</v>
      </c>
      <c r="G392" s="178" t="s">
        <v>301</v>
      </c>
      <c r="H392" s="179">
        <v>20</v>
      </c>
      <c r="I392" s="180"/>
      <c r="J392" s="181">
        <f>ROUND(I392*H392,2)</f>
        <v>0</v>
      </c>
      <c r="K392" s="177" t="s">
        <v>130</v>
      </c>
      <c r="L392" s="41"/>
      <c r="M392" s="182" t="s">
        <v>5</v>
      </c>
      <c r="N392" s="183" t="s">
        <v>45</v>
      </c>
      <c r="O392" s="42"/>
      <c r="P392" s="184">
        <f>O392*H392</f>
        <v>0</v>
      </c>
      <c r="Q392" s="184">
        <v>0</v>
      </c>
      <c r="R392" s="184">
        <f>Q392*H392</f>
        <v>0</v>
      </c>
      <c r="S392" s="184">
        <v>4.1999999999999997E-3</v>
      </c>
      <c r="T392" s="185">
        <f>S392*H392</f>
        <v>8.3999999999999991E-2</v>
      </c>
      <c r="AR392" s="24" t="s">
        <v>256</v>
      </c>
      <c r="AT392" s="24" t="s">
        <v>126</v>
      </c>
      <c r="AU392" s="24" t="s">
        <v>83</v>
      </c>
      <c r="AY392" s="24" t="s">
        <v>124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24" t="s">
        <v>24</v>
      </c>
      <c r="BK392" s="186">
        <f>ROUND(I392*H392,2)</f>
        <v>0</v>
      </c>
      <c r="BL392" s="24" t="s">
        <v>256</v>
      </c>
      <c r="BM392" s="24" t="s">
        <v>1051</v>
      </c>
    </row>
    <row r="393" spans="2:65" s="1" customFormat="1" ht="13.5">
      <c r="B393" s="41"/>
      <c r="D393" s="192" t="s">
        <v>133</v>
      </c>
      <c r="F393" s="220" t="s">
        <v>1052</v>
      </c>
      <c r="I393" s="189"/>
      <c r="L393" s="41"/>
      <c r="M393" s="190"/>
      <c r="N393" s="42"/>
      <c r="O393" s="42"/>
      <c r="P393" s="42"/>
      <c r="Q393" s="42"/>
      <c r="R393" s="42"/>
      <c r="S393" s="42"/>
      <c r="T393" s="70"/>
      <c r="AT393" s="24" t="s">
        <v>133</v>
      </c>
      <c r="AU393" s="24" t="s">
        <v>83</v>
      </c>
    </row>
    <row r="394" spans="2:65" s="1" customFormat="1" ht="22.5" customHeight="1">
      <c r="B394" s="174"/>
      <c r="C394" s="175" t="s">
        <v>1053</v>
      </c>
      <c r="D394" s="175" t="s">
        <v>126</v>
      </c>
      <c r="E394" s="176" t="s">
        <v>1054</v>
      </c>
      <c r="F394" s="177" t="s">
        <v>1055</v>
      </c>
      <c r="G394" s="178" t="s">
        <v>301</v>
      </c>
      <c r="H394" s="179">
        <v>1</v>
      </c>
      <c r="I394" s="180"/>
      <c r="J394" s="181">
        <f>ROUND(I394*H394,2)</f>
        <v>0</v>
      </c>
      <c r="K394" s="177" t="s">
        <v>5</v>
      </c>
      <c r="L394" s="41"/>
      <c r="M394" s="182" t="s">
        <v>5</v>
      </c>
      <c r="N394" s="183" t="s">
        <v>45</v>
      </c>
      <c r="O394" s="42"/>
      <c r="P394" s="184">
        <f>O394*H394</f>
        <v>0</v>
      </c>
      <c r="Q394" s="184">
        <v>9.3000000000000005E-4</v>
      </c>
      <c r="R394" s="184">
        <f>Q394*H394</f>
        <v>9.3000000000000005E-4</v>
      </c>
      <c r="S394" s="184">
        <v>0</v>
      </c>
      <c r="T394" s="185">
        <f>S394*H394</f>
        <v>0</v>
      </c>
      <c r="AR394" s="24" t="s">
        <v>256</v>
      </c>
      <c r="AT394" s="24" t="s">
        <v>126</v>
      </c>
      <c r="AU394" s="24" t="s">
        <v>83</v>
      </c>
      <c r="AY394" s="24" t="s">
        <v>124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24" t="s">
        <v>24</v>
      </c>
      <c r="BK394" s="186">
        <f>ROUND(I394*H394,2)</f>
        <v>0</v>
      </c>
      <c r="BL394" s="24" t="s">
        <v>256</v>
      </c>
      <c r="BM394" s="24" t="s">
        <v>1056</v>
      </c>
    </row>
    <row r="395" spans="2:65" s="1" customFormat="1" ht="13.5">
      <c r="B395" s="41"/>
      <c r="D395" s="192" t="s">
        <v>133</v>
      </c>
      <c r="F395" s="220" t="s">
        <v>1055</v>
      </c>
      <c r="I395" s="189"/>
      <c r="L395" s="41"/>
      <c r="M395" s="190"/>
      <c r="N395" s="42"/>
      <c r="O395" s="42"/>
      <c r="P395" s="42"/>
      <c r="Q395" s="42"/>
      <c r="R395" s="42"/>
      <c r="S395" s="42"/>
      <c r="T395" s="70"/>
      <c r="AT395" s="24" t="s">
        <v>133</v>
      </c>
      <c r="AU395" s="24" t="s">
        <v>83</v>
      </c>
    </row>
    <row r="396" spans="2:65" s="1" customFormat="1" ht="22.5" customHeight="1">
      <c r="B396" s="174"/>
      <c r="C396" s="229" t="s">
        <v>1057</v>
      </c>
      <c r="D396" s="229" t="s">
        <v>251</v>
      </c>
      <c r="E396" s="230" t="s">
        <v>1058</v>
      </c>
      <c r="F396" s="231" t="s">
        <v>1059</v>
      </c>
      <c r="G396" s="232" t="s">
        <v>301</v>
      </c>
      <c r="H396" s="233">
        <v>1</v>
      </c>
      <c r="I396" s="234"/>
      <c r="J396" s="235">
        <f>ROUND(I396*H396,2)</f>
        <v>0</v>
      </c>
      <c r="K396" s="231" t="s">
        <v>5</v>
      </c>
      <c r="L396" s="236"/>
      <c r="M396" s="237" t="s">
        <v>5</v>
      </c>
      <c r="N396" s="238" t="s">
        <v>45</v>
      </c>
      <c r="O396" s="42"/>
      <c r="P396" s="184">
        <f>O396*H396</f>
        <v>0</v>
      </c>
      <c r="Q396" s="184">
        <v>3.4000000000000002E-4</v>
      </c>
      <c r="R396" s="184">
        <f>Q396*H396</f>
        <v>3.4000000000000002E-4</v>
      </c>
      <c r="S396" s="184">
        <v>0</v>
      </c>
      <c r="T396" s="185">
        <f>S396*H396</f>
        <v>0</v>
      </c>
      <c r="AR396" s="24" t="s">
        <v>346</v>
      </c>
      <c r="AT396" s="24" t="s">
        <v>251</v>
      </c>
      <c r="AU396" s="24" t="s">
        <v>83</v>
      </c>
      <c r="AY396" s="24" t="s">
        <v>124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24" t="s">
        <v>24</v>
      </c>
      <c r="BK396" s="186">
        <f>ROUND(I396*H396,2)</f>
        <v>0</v>
      </c>
      <c r="BL396" s="24" t="s">
        <v>256</v>
      </c>
      <c r="BM396" s="24" t="s">
        <v>1060</v>
      </c>
    </row>
    <row r="397" spans="2:65" s="1" customFormat="1" ht="13.5">
      <c r="B397" s="41"/>
      <c r="D397" s="192" t="s">
        <v>133</v>
      </c>
      <c r="F397" s="220" t="s">
        <v>1059</v>
      </c>
      <c r="I397" s="189"/>
      <c r="L397" s="41"/>
      <c r="M397" s="190"/>
      <c r="N397" s="42"/>
      <c r="O397" s="42"/>
      <c r="P397" s="42"/>
      <c r="Q397" s="42"/>
      <c r="R397" s="42"/>
      <c r="S397" s="42"/>
      <c r="T397" s="70"/>
      <c r="AT397" s="24" t="s">
        <v>133</v>
      </c>
      <c r="AU397" s="24" t="s">
        <v>83</v>
      </c>
    </row>
    <row r="398" spans="2:65" s="1" customFormat="1" ht="22.5" customHeight="1">
      <c r="B398" s="174"/>
      <c r="C398" s="229" t="s">
        <v>1061</v>
      </c>
      <c r="D398" s="229" t="s">
        <v>251</v>
      </c>
      <c r="E398" s="230" t="s">
        <v>1062</v>
      </c>
      <c r="F398" s="231" t="s">
        <v>1063</v>
      </c>
      <c r="G398" s="232" t="s">
        <v>301</v>
      </c>
      <c r="H398" s="233">
        <v>1</v>
      </c>
      <c r="I398" s="234"/>
      <c r="J398" s="235">
        <f>ROUND(I398*H398,2)</f>
        <v>0</v>
      </c>
      <c r="K398" s="231" t="s">
        <v>5</v>
      </c>
      <c r="L398" s="236"/>
      <c r="M398" s="237" t="s">
        <v>5</v>
      </c>
      <c r="N398" s="238" t="s">
        <v>45</v>
      </c>
      <c r="O398" s="42"/>
      <c r="P398" s="184">
        <f>O398*H398</f>
        <v>0</v>
      </c>
      <c r="Q398" s="184">
        <v>3.4000000000000002E-4</v>
      </c>
      <c r="R398" s="184">
        <f>Q398*H398</f>
        <v>3.4000000000000002E-4</v>
      </c>
      <c r="S398" s="184">
        <v>0</v>
      </c>
      <c r="T398" s="185">
        <f>S398*H398</f>
        <v>0</v>
      </c>
      <c r="AR398" s="24" t="s">
        <v>346</v>
      </c>
      <c r="AT398" s="24" t="s">
        <v>251</v>
      </c>
      <c r="AU398" s="24" t="s">
        <v>83</v>
      </c>
      <c r="AY398" s="24" t="s">
        <v>124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24" t="s">
        <v>24</v>
      </c>
      <c r="BK398" s="186">
        <f>ROUND(I398*H398,2)</f>
        <v>0</v>
      </c>
      <c r="BL398" s="24" t="s">
        <v>256</v>
      </c>
      <c r="BM398" s="24" t="s">
        <v>1064</v>
      </c>
    </row>
    <row r="399" spans="2:65" s="1" customFormat="1" ht="13.5">
      <c r="B399" s="41"/>
      <c r="D399" s="192" t="s">
        <v>133</v>
      </c>
      <c r="F399" s="220" t="s">
        <v>1063</v>
      </c>
      <c r="I399" s="189"/>
      <c r="L399" s="41"/>
      <c r="M399" s="190"/>
      <c r="N399" s="42"/>
      <c r="O399" s="42"/>
      <c r="P399" s="42"/>
      <c r="Q399" s="42"/>
      <c r="R399" s="42"/>
      <c r="S399" s="42"/>
      <c r="T399" s="70"/>
      <c r="AT399" s="24" t="s">
        <v>133</v>
      </c>
      <c r="AU399" s="24" t="s">
        <v>83</v>
      </c>
    </row>
    <row r="400" spans="2:65" s="1" customFormat="1" ht="22.5" customHeight="1">
      <c r="B400" s="174"/>
      <c r="C400" s="229" t="s">
        <v>1065</v>
      </c>
      <c r="D400" s="229" t="s">
        <v>251</v>
      </c>
      <c r="E400" s="230" t="s">
        <v>1066</v>
      </c>
      <c r="F400" s="231" t="s">
        <v>1067</v>
      </c>
      <c r="G400" s="232" t="s">
        <v>301</v>
      </c>
      <c r="H400" s="233">
        <v>1</v>
      </c>
      <c r="I400" s="234"/>
      <c r="J400" s="235">
        <f>ROUND(I400*H400,2)</f>
        <v>0</v>
      </c>
      <c r="K400" s="231" t="s">
        <v>5</v>
      </c>
      <c r="L400" s="236"/>
      <c r="M400" s="237" t="s">
        <v>5</v>
      </c>
      <c r="N400" s="238" t="s">
        <v>45</v>
      </c>
      <c r="O400" s="42"/>
      <c r="P400" s="184">
        <f>O400*H400</f>
        <v>0</v>
      </c>
      <c r="Q400" s="184">
        <v>3.4000000000000002E-4</v>
      </c>
      <c r="R400" s="184">
        <f>Q400*H400</f>
        <v>3.4000000000000002E-4</v>
      </c>
      <c r="S400" s="184">
        <v>0</v>
      </c>
      <c r="T400" s="185">
        <f>S400*H400</f>
        <v>0</v>
      </c>
      <c r="AR400" s="24" t="s">
        <v>346</v>
      </c>
      <c r="AT400" s="24" t="s">
        <v>251</v>
      </c>
      <c r="AU400" s="24" t="s">
        <v>83</v>
      </c>
      <c r="AY400" s="24" t="s">
        <v>124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24" t="s">
        <v>24</v>
      </c>
      <c r="BK400" s="186">
        <f>ROUND(I400*H400,2)</f>
        <v>0</v>
      </c>
      <c r="BL400" s="24" t="s">
        <v>256</v>
      </c>
      <c r="BM400" s="24" t="s">
        <v>1068</v>
      </c>
    </row>
    <row r="401" spans="2:65" s="1" customFormat="1" ht="13.5">
      <c r="B401" s="41"/>
      <c r="D401" s="192" t="s">
        <v>133</v>
      </c>
      <c r="F401" s="220" t="s">
        <v>1067</v>
      </c>
      <c r="I401" s="189"/>
      <c r="L401" s="41"/>
      <c r="M401" s="190"/>
      <c r="N401" s="42"/>
      <c r="O401" s="42"/>
      <c r="P401" s="42"/>
      <c r="Q401" s="42"/>
      <c r="R401" s="42"/>
      <c r="S401" s="42"/>
      <c r="T401" s="70"/>
      <c r="AT401" s="24" t="s">
        <v>133</v>
      </c>
      <c r="AU401" s="24" t="s">
        <v>83</v>
      </c>
    </row>
    <row r="402" spans="2:65" s="1" customFormat="1" ht="22.5" customHeight="1">
      <c r="B402" s="174"/>
      <c r="C402" s="229" t="s">
        <v>1069</v>
      </c>
      <c r="D402" s="229" t="s">
        <v>251</v>
      </c>
      <c r="E402" s="230" t="s">
        <v>1070</v>
      </c>
      <c r="F402" s="231" t="s">
        <v>1071</v>
      </c>
      <c r="G402" s="232" t="s">
        <v>301</v>
      </c>
      <c r="H402" s="233">
        <v>1</v>
      </c>
      <c r="I402" s="234"/>
      <c r="J402" s="235">
        <f>ROUND(I402*H402,2)</f>
        <v>0</v>
      </c>
      <c r="K402" s="231" t="s">
        <v>5</v>
      </c>
      <c r="L402" s="236"/>
      <c r="M402" s="237" t="s">
        <v>5</v>
      </c>
      <c r="N402" s="238" t="s">
        <v>45</v>
      </c>
      <c r="O402" s="42"/>
      <c r="P402" s="184">
        <f>O402*H402</f>
        <v>0</v>
      </c>
      <c r="Q402" s="184">
        <v>3.4000000000000002E-4</v>
      </c>
      <c r="R402" s="184">
        <f>Q402*H402</f>
        <v>3.4000000000000002E-4</v>
      </c>
      <c r="S402" s="184">
        <v>0</v>
      </c>
      <c r="T402" s="185">
        <f>S402*H402</f>
        <v>0</v>
      </c>
      <c r="AR402" s="24" t="s">
        <v>346</v>
      </c>
      <c r="AT402" s="24" t="s">
        <v>251</v>
      </c>
      <c r="AU402" s="24" t="s">
        <v>83</v>
      </c>
      <c r="AY402" s="24" t="s">
        <v>124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24" t="s">
        <v>24</v>
      </c>
      <c r="BK402" s="186">
        <f>ROUND(I402*H402,2)</f>
        <v>0</v>
      </c>
      <c r="BL402" s="24" t="s">
        <v>256</v>
      </c>
      <c r="BM402" s="24" t="s">
        <v>1072</v>
      </c>
    </row>
    <row r="403" spans="2:65" s="1" customFormat="1" ht="13.5">
      <c r="B403" s="41"/>
      <c r="D403" s="192" t="s">
        <v>133</v>
      </c>
      <c r="F403" s="220" t="s">
        <v>1071</v>
      </c>
      <c r="I403" s="189"/>
      <c r="L403" s="41"/>
      <c r="M403" s="190"/>
      <c r="N403" s="42"/>
      <c r="O403" s="42"/>
      <c r="P403" s="42"/>
      <c r="Q403" s="42"/>
      <c r="R403" s="42"/>
      <c r="S403" s="42"/>
      <c r="T403" s="70"/>
      <c r="AT403" s="24" t="s">
        <v>133</v>
      </c>
      <c r="AU403" s="24" t="s">
        <v>83</v>
      </c>
    </row>
    <row r="404" spans="2:65" s="1" customFormat="1" ht="22.5" customHeight="1">
      <c r="B404" s="174"/>
      <c r="C404" s="229" t="s">
        <v>1073</v>
      </c>
      <c r="D404" s="229" t="s">
        <v>251</v>
      </c>
      <c r="E404" s="230" t="s">
        <v>1074</v>
      </c>
      <c r="F404" s="231" t="s">
        <v>1075</v>
      </c>
      <c r="G404" s="232" t="s">
        <v>301</v>
      </c>
      <c r="H404" s="233">
        <v>1</v>
      </c>
      <c r="I404" s="234"/>
      <c r="J404" s="235">
        <f>ROUND(I404*H404,2)</f>
        <v>0</v>
      </c>
      <c r="K404" s="231" t="s">
        <v>5</v>
      </c>
      <c r="L404" s="236"/>
      <c r="M404" s="237" t="s">
        <v>5</v>
      </c>
      <c r="N404" s="238" t="s">
        <v>45</v>
      </c>
      <c r="O404" s="42"/>
      <c r="P404" s="184">
        <f>O404*H404</f>
        <v>0</v>
      </c>
      <c r="Q404" s="184">
        <v>3.4000000000000002E-4</v>
      </c>
      <c r="R404" s="184">
        <f>Q404*H404</f>
        <v>3.4000000000000002E-4</v>
      </c>
      <c r="S404" s="184">
        <v>0</v>
      </c>
      <c r="T404" s="185">
        <f>S404*H404</f>
        <v>0</v>
      </c>
      <c r="AR404" s="24" t="s">
        <v>346</v>
      </c>
      <c r="AT404" s="24" t="s">
        <v>251</v>
      </c>
      <c r="AU404" s="24" t="s">
        <v>83</v>
      </c>
      <c r="AY404" s="24" t="s">
        <v>124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24" t="s">
        <v>24</v>
      </c>
      <c r="BK404" s="186">
        <f>ROUND(I404*H404,2)</f>
        <v>0</v>
      </c>
      <c r="BL404" s="24" t="s">
        <v>256</v>
      </c>
      <c r="BM404" s="24" t="s">
        <v>1076</v>
      </c>
    </row>
    <row r="405" spans="2:65" s="1" customFormat="1" ht="13.5">
      <c r="B405" s="41"/>
      <c r="D405" s="192" t="s">
        <v>133</v>
      </c>
      <c r="F405" s="220" t="s">
        <v>1075</v>
      </c>
      <c r="I405" s="189"/>
      <c r="L405" s="41"/>
      <c r="M405" s="190"/>
      <c r="N405" s="42"/>
      <c r="O405" s="42"/>
      <c r="P405" s="42"/>
      <c r="Q405" s="42"/>
      <c r="R405" s="42"/>
      <c r="S405" s="42"/>
      <c r="T405" s="70"/>
      <c r="AT405" s="24" t="s">
        <v>133</v>
      </c>
      <c r="AU405" s="24" t="s">
        <v>83</v>
      </c>
    </row>
    <row r="406" spans="2:65" s="1" customFormat="1" ht="22.5" customHeight="1">
      <c r="B406" s="174"/>
      <c r="C406" s="175" t="s">
        <v>1077</v>
      </c>
      <c r="D406" s="175" t="s">
        <v>126</v>
      </c>
      <c r="E406" s="176" t="s">
        <v>1078</v>
      </c>
      <c r="F406" s="177" t="s">
        <v>1079</v>
      </c>
      <c r="G406" s="178" t="s">
        <v>301</v>
      </c>
      <c r="H406" s="179">
        <v>1</v>
      </c>
      <c r="I406" s="180"/>
      <c r="J406" s="181">
        <f>ROUND(I406*H406,2)</f>
        <v>0</v>
      </c>
      <c r="K406" s="177" t="s">
        <v>5</v>
      </c>
      <c r="L406" s="41"/>
      <c r="M406" s="182" t="s">
        <v>5</v>
      </c>
      <c r="N406" s="183" t="s">
        <v>45</v>
      </c>
      <c r="O406" s="42"/>
      <c r="P406" s="184">
        <f>O406*H406</f>
        <v>0</v>
      </c>
      <c r="Q406" s="184">
        <v>0</v>
      </c>
      <c r="R406" s="184">
        <f>Q406*H406</f>
        <v>0</v>
      </c>
      <c r="S406" s="184">
        <v>0</v>
      </c>
      <c r="T406" s="185">
        <f>S406*H406</f>
        <v>0</v>
      </c>
      <c r="AR406" s="24" t="s">
        <v>256</v>
      </c>
      <c r="AT406" s="24" t="s">
        <v>126</v>
      </c>
      <c r="AU406" s="24" t="s">
        <v>83</v>
      </c>
      <c r="AY406" s="24" t="s">
        <v>124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24" t="s">
        <v>24</v>
      </c>
      <c r="BK406" s="186">
        <f>ROUND(I406*H406,2)</f>
        <v>0</v>
      </c>
      <c r="BL406" s="24" t="s">
        <v>256</v>
      </c>
      <c r="BM406" s="24" t="s">
        <v>1080</v>
      </c>
    </row>
    <row r="407" spans="2:65" s="1" customFormat="1" ht="13.5">
      <c r="B407" s="41"/>
      <c r="D407" s="192" t="s">
        <v>133</v>
      </c>
      <c r="F407" s="220" t="s">
        <v>1079</v>
      </c>
      <c r="I407" s="189"/>
      <c r="L407" s="41"/>
      <c r="M407" s="190"/>
      <c r="N407" s="42"/>
      <c r="O407" s="42"/>
      <c r="P407" s="42"/>
      <c r="Q407" s="42"/>
      <c r="R407" s="42"/>
      <c r="S407" s="42"/>
      <c r="T407" s="70"/>
      <c r="AT407" s="24" t="s">
        <v>133</v>
      </c>
      <c r="AU407" s="24" t="s">
        <v>83</v>
      </c>
    </row>
    <row r="408" spans="2:65" s="1" customFormat="1" ht="22.5" customHeight="1">
      <c r="B408" s="174"/>
      <c r="C408" s="175" t="s">
        <v>1081</v>
      </c>
      <c r="D408" s="175" t="s">
        <v>126</v>
      </c>
      <c r="E408" s="176" t="s">
        <v>1082</v>
      </c>
      <c r="F408" s="177" t="s">
        <v>1083</v>
      </c>
      <c r="G408" s="178" t="s">
        <v>301</v>
      </c>
      <c r="H408" s="179">
        <v>1</v>
      </c>
      <c r="I408" s="180"/>
      <c r="J408" s="181">
        <f>ROUND(I408*H408,2)</f>
        <v>0</v>
      </c>
      <c r="K408" s="177" t="s">
        <v>5</v>
      </c>
      <c r="L408" s="41"/>
      <c r="M408" s="182" t="s">
        <v>5</v>
      </c>
      <c r="N408" s="183" t="s">
        <v>45</v>
      </c>
      <c r="O408" s="42"/>
      <c r="P408" s="184">
        <f>O408*H408</f>
        <v>0</v>
      </c>
      <c r="Q408" s="184">
        <v>0</v>
      </c>
      <c r="R408" s="184">
        <f>Q408*H408</f>
        <v>0</v>
      </c>
      <c r="S408" s="184">
        <v>0</v>
      </c>
      <c r="T408" s="185">
        <f>S408*H408</f>
        <v>0</v>
      </c>
      <c r="AR408" s="24" t="s">
        <v>256</v>
      </c>
      <c r="AT408" s="24" t="s">
        <v>126</v>
      </c>
      <c r="AU408" s="24" t="s">
        <v>83</v>
      </c>
      <c r="AY408" s="24" t="s">
        <v>124</v>
      </c>
      <c r="BE408" s="186">
        <f>IF(N408="základní",J408,0)</f>
        <v>0</v>
      </c>
      <c r="BF408" s="186">
        <f>IF(N408="snížená",J408,0)</f>
        <v>0</v>
      </c>
      <c r="BG408" s="186">
        <f>IF(N408="zákl. přenesená",J408,0)</f>
        <v>0</v>
      </c>
      <c r="BH408" s="186">
        <f>IF(N408="sníž. přenesená",J408,0)</f>
        <v>0</v>
      </c>
      <c r="BI408" s="186">
        <f>IF(N408="nulová",J408,0)</f>
        <v>0</v>
      </c>
      <c r="BJ408" s="24" t="s">
        <v>24</v>
      </c>
      <c r="BK408" s="186">
        <f>ROUND(I408*H408,2)</f>
        <v>0</v>
      </c>
      <c r="BL408" s="24" t="s">
        <v>256</v>
      </c>
      <c r="BM408" s="24" t="s">
        <v>1084</v>
      </c>
    </row>
    <row r="409" spans="2:65" s="1" customFormat="1" ht="13.5">
      <c r="B409" s="41"/>
      <c r="D409" s="192" t="s">
        <v>133</v>
      </c>
      <c r="F409" s="220" t="s">
        <v>1083</v>
      </c>
      <c r="I409" s="189"/>
      <c r="L409" s="41"/>
      <c r="M409" s="190"/>
      <c r="N409" s="42"/>
      <c r="O409" s="42"/>
      <c r="P409" s="42"/>
      <c r="Q409" s="42"/>
      <c r="R409" s="42"/>
      <c r="S409" s="42"/>
      <c r="T409" s="70"/>
      <c r="AT409" s="24" t="s">
        <v>133</v>
      </c>
      <c r="AU409" s="24" t="s">
        <v>83</v>
      </c>
    </row>
    <row r="410" spans="2:65" s="1" customFormat="1" ht="22.5" customHeight="1">
      <c r="B410" s="174"/>
      <c r="C410" s="175" t="s">
        <v>1085</v>
      </c>
      <c r="D410" s="175" t="s">
        <v>126</v>
      </c>
      <c r="E410" s="176" t="s">
        <v>1086</v>
      </c>
      <c r="F410" s="177" t="s">
        <v>1087</v>
      </c>
      <c r="G410" s="178" t="s">
        <v>286</v>
      </c>
      <c r="H410" s="179">
        <v>66</v>
      </c>
      <c r="I410" s="180"/>
      <c r="J410" s="181">
        <f>ROUND(I410*H410,2)</f>
        <v>0</v>
      </c>
      <c r="K410" s="177" t="s">
        <v>130</v>
      </c>
      <c r="L410" s="41"/>
      <c r="M410" s="182" t="s">
        <v>5</v>
      </c>
      <c r="N410" s="183" t="s">
        <v>45</v>
      </c>
      <c r="O410" s="42"/>
      <c r="P410" s="184">
        <f>O410*H410</f>
        <v>0</v>
      </c>
      <c r="Q410" s="184">
        <v>0</v>
      </c>
      <c r="R410" s="184">
        <f>Q410*H410</f>
        <v>0</v>
      </c>
      <c r="S410" s="184">
        <v>0</v>
      </c>
      <c r="T410" s="185">
        <f>S410*H410</f>
        <v>0</v>
      </c>
      <c r="AR410" s="24" t="s">
        <v>256</v>
      </c>
      <c r="AT410" s="24" t="s">
        <v>126</v>
      </c>
      <c r="AU410" s="24" t="s">
        <v>83</v>
      </c>
      <c r="AY410" s="24" t="s">
        <v>124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24" t="s">
        <v>24</v>
      </c>
      <c r="BK410" s="186">
        <f>ROUND(I410*H410,2)</f>
        <v>0</v>
      </c>
      <c r="BL410" s="24" t="s">
        <v>256</v>
      </c>
      <c r="BM410" s="24" t="s">
        <v>1088</v>
      </c>
    </row>
    <row r="411" spans="2:65" s="1" customFormat="1" ht="13.5">
      <c r="B411" s="41"/>
      <c r="D411" s="192" t="s">
        <v>133</v>
      </c>
      <c r="F411" s="220" t="s">
        <v>1089</v>
      </c>
      <c r="I411" s="189"/>
      <c r="L411" s="41"/>
      <c r="M411" s="190"/>
      <c r="N411" s="42"/>
      <c r="O411" s="42"/>
      <c r="P411" s="42"/>
      <c r="Q411" s="42"/>
      <c r="R411" s="42"/>
      <c r="S411" s="42"/>
      <c r="T411" s="70"/>
      <c r="AT411" s="24" t="s">
        <v>133</v>
      </c>
      <c r="AU411" s="24" t="s">
        <v>83</v>
      </c>
    </row>
    <row r="412" spans="2:65" s="1" customFormat="1" ht="22.5" customHeight="1">
      <c r="B412" s="174"/>
      <c r="C412" s="175" t="s">
        <v>1090</v>
      </c>
      <c r="D412" s="175" t="s">
        <v>126</v>
      </c>
      <c r="E412" s="176" t="s">
        <v>1091</v>
      </c>
      <c r="F412" s="177" t="s">
        <v>1092</v>
      </c>
      <c r="G412" s="178" t="s">
        <v>286</v>
      </c>
      <c r="H412" s="179">
        <v>35</v>
      </c>
      <c r="I412" s="180"/>
      <c r="J412" s="181">
        <f>ROUND(I412*H412,2)</f>
        <v>0</v>
      </c>
      <c r="K412" s="177" t="s">
        <v>130</v>
      </c>
      <c r="L412" s="41"/>
      <c r="M412" s="182" t="s">
        <v>5</v>
      </c>
      <c r="N412" s="183" t="s">
        <v>45</v>
      </c>
      <c r="O412" s="42"/>
      <c r="P412" s="184">
        <f>O412*H412</f>
        <v>0</v>
      </c>
      <c r="Q412" s="184">
        <v>0</v>
      </c>
      <c r="R412" s="184">
        <f>Q412*H412</f>
        <v>0</v>
      </c>
      <c r="S412" s="184">
        <v>0</v>
      </c>
      <c r="T412" s="185">
        <f>S412*H412</f>
        <v>0</v>
      </c>
      <c r="AR412" s="24" t="s">
        <v>256</v>
      </c>
      <c r="AT412" s="24" t="s">
        <v>126</v>
      </c>
      <c r="AU412" s="24" t="s">
        <v>83</v>
      </c>
      <c r="AY412" s="24" t="s">
        <v>124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24" t="s">
        <v>24</v>
      </c>
      <c r="BK412" s="186">
        <f>ROUND(I412*H412,2)</f>
        <v>0</v>
      </c>
      <c r="BL412" s="24" t="s">
        <v>256</v>
      </c>
      <c r="BM412" s="24" t="s">
        <v>1093</v>
      </c>
    </row>
    <row r="413" spans="2:65" s="1" customFormat="1" ht="13.5">
      <c r="B413" s="41"/>
      <c r="D413" s="192" t="s">
        <v>133</v>
      </c>
      <c r="F413" s="220" t="s">
        <v>1094</v>
      </c>
      <c r="I413" s="189"/>
      <c r="L413" s="41"/>
      <c r="M413" s="190"/>
      <c r="N413" s="42"/>
      <c r="O413" s="42"/>
      <c r="P413" s="42"/>
      <c r="Q413" s="42"/>
      <c r="R413" s="42"/>
      <c r="S413" s="42"/>
      <c r="T413" s="70"/>
      <c r="AT413" s="24" t="s">
        <v>133</v>
      </c>
      <c r="AU413" s="24" t="s">
        <v>83</v>
      </c>
    </row>
    <row r="414" spans="2:65" s="1" customFormat="1" ht="22.5" customHeight="1">
      <c r="B414" s="174"/>
      <c r="C414" s="175" t="s">
        <v>1095</v>
      </c>
      <c r="D414" s="175" t="s">
        <v>126</v>
      </c>
      <c r="E414" s="176" t="s">
        <v>1096</v>
      </c>
      <c r="F414" s="177" t="s">
        <v>1097</v>
      </c>
      <c r="G414" s="178" t="s">
        <v>286</v>
      </c>
      <c r="H414" s="179">
        <v>3</v>
      </c>
      <c r="I414" s="180"/>
      <c r="J414" s="181">
        <f>ROUND(I414*H414,2)</f>
        <v>0</v>
      </c>
      <c r="K414" s="177" t="s">
        <v>130</v>
      </c>
      <c r="L414" s="41"/>
      <c r="M414" s="182" t="s">
        <v>5</v>
      </c>
      <c r="N414" s="183" t="s">
        <v>45</v>
      </c>
      <c r="O414" s="42"/>
      <c r="P414" s="184">
        <f>O414*H414</f>
        <v>0</v>
      </c>
      <c r="Q414" s="184">
        <v>0</v>
      </c>
      <c r="R414" s="184">
        <f>Q414*H414</f>
        <v>0</v>
      </c>
      <c r="S414" s="184">
        <v>0</v>
      </c>
      <c r="T414" s="185">
        <f>S414*H414</f>
        <v>0</v>
      </c>
      <c r="AR414" s="24" t="s">
        <v>256</v>
      </c>
      <c r="AT414" s="24" t="s">
        <v>126</v>
      </c>
      <c r="AU414" s="24" t="s">
        <v>83</v>
      </c>
      <c r="AY414" s="24" t="s">
        <v>124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24" t="s">
        <v>24</v>
      </c>
      <c r="BK414" s="186">
        <f>ROUND(I414*H414,2)</f>
        <v>0</v>
      </c>
      <c r="BL414" s="24" t="s">
        <v>256</v>
      </c>
      <c r="BM414" s="24" t="s">
        <v>1098</v>
      </c>
    </row>
    <row r="415" spans="2:65" s="1" customFormat="1" ht="13.5">
      <c r="B415" s="41"/>
      <c r="D415" s="192" t="s">
        <v>133</v>
      </c>
      <c r="F415" s="220" t="s">
        <v>1099</v>
      </c>
      <c r="I415" s="189"/>
      <c r="L415" s="41"/>
      <c r="M415" s="190"/>
      <c r="N415" s="42"/>
      <c r="O415" s="42"/>
      <c r="P415" s="42"/>
      <c r="Q415" s="42"/>
      <c r="R415" s="42"/>
      <c r="S415" s="42"/>
      <c r="T415" s="70"/>
      <c r="AT415" s="24" t="s">
        <v>133</v>
      </c>
      <c r="AU415" s="24" t="s">
        <v>83</v>
      </c>
    </row>
    <row r="416" spans="2:65" s="1" customFormat="1" ht="22.5" customHeight="1">
      <c r="B416" s="174"/>
      <c r="C416" s="175" t="s">
        <v>1100</v>
      </c>
      <c r="D416" s="175" t="s">
        <v>126</v>
      </c>
      <c r="E416" s="176" t="s">
        <v>1101</v>
      </c>
      <c r="F416" s="177" t="s">
        <v>1102</v>
      </c>
      <c r="G416" s="178" t="s">
        <v>286</v>
      </c>
      <c r="H416" s="179">
        <v>499</v>
      </c>
      <c r="I416" s="180"/>
      <c r="J416" s="181">
        <f>ROUND(I416*H416,2)</f>
        <v>0</v>
      </c>
      <c r="K416" s="177" t="s">
        <v>5</v>
      </c>
      <c r="L416" s="41"/>
      <c r="M416" s="182" t="s">
        <v>5</v>
      </c>
      <c r="N416" s="183" t="s">
        <v>45</v>
      </c>
      <c r="O416" s="42"/>
      <c r="P416" s="184">
        <f>O416*H416</f>
        <v>0</v>
      </c>
      <c r="Q416" s="184">
        <v>0</v>
      </c>
      <c r="R416" s="184">
        <f>Q416*H416</f>
        <v>0</v>
      </c>
      <c r="S416" s="184">
        <v>0</v>
      </c>
      <c r="T416" s="185">
        <f>S416*H416</f>
        <v>0</v>
      </c>
      <c r="AR416" s="24" t="s">
        <v>256</v>
      </c>
      <c r="AT416" s="24" t="s">
        <v>126</v>
      </c>
      <c r="AU416" s="24" t="s">
        <v>83</v>
      </c>
      <c r="AY416" s="24" t="s">
        <v>124</v>
      </c>
      <c r="BE416" s="186">
        <f>IF(N416="základní",J416,0)</f>
        <v>0</v>
      </c>
      <c r="BF416" s="186">
        <f>IF(N416="snížená",J416,0)</f>
        <v>0</v>
      </c>
      <c r="BG416" s="186">
        <f>IF(N416="zákl. přenesená",J416,0)</f>
        <v>0</v>
      </c>
      <c r="BH416" s="186">
        <f>IF(N416="sníž. přenesená",J416,0)</f>
        <v>0</v>
      </c>
      <c r="BI416" s="186">
        <f>IF(N416="nulová",J416,0)</f>
        <v>0</v>
      </c>
      <c r="BJ416" s="24" t="s">
        <v>24</v>
      </c>
      <c r="BK416" s="186">
        <f>ROUND(I416*H416,2)</f>
        <v>0</v>
      </c>
      <c r="BL416" s="24" t="s">
        <v>256</v>
      </c>
      <c r="BM416" s="24" t="s">
        <v>1103</v>
      </c>
    </row>
    <row r="417" spans="2:65" s="1" customFormat="1" ht="13.5">
      <c r="B417" s="41"/>
      <c r="D417" s="192" t="s">
        <v>133</v>
      </c>
      <c r="F417" s="220" t="s">
        <v>1102</v>
      </c>
      <c r="I417" s="189"/>
      <c r="L417" s="41"/>
      <c r="M417" s="190"/>
      <c r="N417" s="42"/>
      <c r="O417" s="42"/>
      <c r="P417" s="42"/>
      <c r="Q417" s="42"/>
      <c r="R417" s="42"/>
      <c r="S417" s="42"/>
      <c r="T417" s="70"/>
      <c r="AT417" s="24" t="s">
        <v>133</v>
      </c>
      <c r="AU417" s="24" t="s">
        <v>83</v>
      </c>
    </row>
    <row r="418" spans="2:65" s="1" customFormat="1" ht="22.5" customHeight="1">
      <c r="B418" s="174"/>
      <c r="C418" s="175" t="s">
        <v>1104</v>
      </c>
      <c r="D418" s="175" t="s">
        <v>126</v>
      </c>
      <c r="E418" s="176" t="s">
        <v>1105</v>
      </c>
      <c r="F418" s="177" t="s">
        <v>1106</v>
      </c>
      <c r="G418" s="178" t="s">
        <v>301</v>
      </c>
      <c r="H418" s="179">
        <v>9</v>
      </c>
      <c r="I418" s="180"/>
      <c r="J418" s="181">
        <f>ROUND(I418*H418,2)</f>
        <v>0</v>
      </c>
      <c r="K418" s="177" t="s">
        <v>130</v>
      </c>
      <c r="L418" s="41"/>
      <c r="M418" s="182" t="s">
        <v>5</v>
      </c>
      <c r="N418" s="183" t="s">
        <v>45</v>
      </c>
      <c r="O418" s="42"/>
      <c r="P418" s="184">
        <f>O418*H418</f>
        <v>0</v>
      </c>
      <c r="Q418" s="184">
        <v>0</v>
      </c>
      <c r="R418" s="184">
        <f>Q418*H418</f>
        <v>0</v>
      </c>
      <c r="S418" s="184">
        <v>0</v>
      </c>
      <c r="T418" s="185">
        <f>S418*H418</f>
        <v>0</v>
      </c>
      <c r="AR418" s="24" t="s">
        <v>256</v>
      </c>
      <c r="AT418" s="24" t="s">
        <v>126</v>
      </c>
      <c r="AU418" s="24" t="s">
        <v>83</v>
      </c>
      <c r="AY418" s="24" t="s">
        <v>124</v>
      </c>
      <c r="BE418" s="186">
        <f>IF(N418="základní",J418,0)</f>
        <v>0</v>
      </c>
      <c r="BF418" s="186">
        <f>IF(N418="snížená",J418,0)</f>
        <v>0</v>
      </c>
      <c r="BG418" s="186">
        <f>IF(N418="zákl. přenesená",J418,0)</f>
        <v>0</v>
      </c>
      <c r="BH418" s="186">
        <f>IF(N418="sníž. přenesená",J418,0)</f>
        <v>0</v>
      </c>
      <c r="BI418" s="186">
        <f>IF(N418="nulová",J418,0)</f>
        <v>0</v>
      </c>
      <c r="BJ418" s="24" t="s">
        <v>24</v>
      </c>
      <c r="BK418" s="186">
        <f>ROUND(I418*H418,2)</f>
        <v>0</v>
      </c>
      <c r="BL418" s="24" t="s">
        <v>256</v>
      </c>
      <c r="BM418" s="24" t="s">
        <v>1107</v>
      </c>
    </row>
    <row r="419" spans="2:65" s="1" customFormat="1" ht="13.5">
      <c r="B419" s="41"/>
      <c r="D419" s="192" t="s">
        <v>133</v>
      </c>
      <c r="F419" s="220" t="s">
        <v>1108</v>
      </c>
      <c r="I419" s="189"/>
      <c r="L419" s="41"/>
      <c r="M419" s="190"/>
      <c r="N419" s="42"/>
      <c r="O419" s="42"/>
      <c r="P419" s="42"/>
      <c r="Q419" s="42"/>
      <c r="R419" s="42"/>
      <c r="S419" s="42"/>
      <c r="T419" s="70"/>
      <c r="AT419" s="24" t="s">
        <v>133</v>
      </c>
      <c r="AU419" s="24" t="s">
        <v>83</v>
      </c>
    </row>
    <row r="420" spans="2:65" s="1" customFormat="1" ht="22.5" customHeight="1">
      <c r="B420" s="174"/>
      <c r="C420" s="175" t="s">
        <v>1109</v>
      </c>
      <c r="D420" s="175" t="s">
        <v>126</v>
      </c>
      <c r="E420" s="176" t="s">
        <v>1110</v>
      </c>
      <c r="F420" s="177" t="s">
        <v>1111</v>
      </c>
      <c r="G420" s="178" t="s">
        <v>286</v>
      </c>
      <c r="H420" s="179">
        <v>80</v>
      </c>
      <c r="I420" s="180"/>
      <c r="J420" s="181">
        <f>ROUND(I420*H420,2)</f>
        <v>0</v>
      </c>
      <c r="K420" s="177" t="s">
        <v>130</v>
      </c>
      <c r="L420" s="41"/>
      <c r="M420" s="182" t="s">
        <v>5</v>
      </c>
      <c r="N420" s="183" t="s">
        <v>45</v>
      </c>
      <c r="O420" s="42"/>
      <c r="P420" s="184">
        <f>O420*H420</f>
        <v>0</v>
      </c>
      <c r="Q420" s="184">
        <v>0</v>
      </c>
      <c r="R420" s="184">
        <f>Q420*H420</f>
        <v>0</v>
      </c>
      <c r="S420" s="184">
        <v>0</v>
      </c>
      <c r="T420" s="185">
        <f>S420*H420</f>
        <v>0</v>
      </c>
      <c r="AR420" s="24" t="s">
        <v>256</v>
      </c>
      <c r="AT420" s="24" t="s">
        <v>126</v>
      </c>
      <c r="AU420" s="24" t="s">
        <v>83</v>
      </c>
      <c r="AY420" s="24" t="s">
        <v>124</v>
      </c>
      <c r="BE420" s="186">
        <f>IF(N420="základní",J420,0)</f>
        <v>0</v>
      </c>
      <c r="BF420" s="186">
        <f>IF(N420="snížená",J420,0)</f>
        <v>0</v>
      </c>
      <c r="BG420" s="186">
        <f>IF(N420="zákl. přenesená",J420,0)</f>
        <v>0</v>
      </c>
      <c r="BH420" s="186">
        <f>IF(N420="sníž. přenesená",J420,0)</f>
        <v>0</v>
      </c>
      <c r="BI420" s="186">
        <f>IF(N420="nulová",J420,0)</f>
        <v>0</v>
      </c>
      <c r="BJ420" s="24" t="s">
        <v>24</v>
      </c>
      <c r="BK420" s="186">
        <f>ROUND(I420*H420,2)</f>
        <v>0</v>
      </c>
      <c r="BL420" s="24" t="s">
        <v>256</v>
      </c>
      <c r="BM420" s="24" t="s">
        <v>1112</v>
      </c>
    </row>
    <row r="421" spans="2:65" s="1" customFormat="1" ht="13.5">
      <c r="B421" s="41"/>
      <c r="D421" s="192" t="s">
        <v>133</v>
      </c>
      <c r="F421" s="220" t="s">
        <v>1113</v>
      </c>
      <c r="I421" s="189"/>
      <c r="L421" s="41"/>
      <c r="M421" s="190"/>
      <c r="N421" s="42"/>
      <c r="O421" s="42"/>
      <c r="P421" s="42"/>
      <c r="Q421" s="42"/>
      <c r="R421" s="42"/>
      <c r="S421" s="42"/>
      <c r="T421" s="70"/>
      <c r="AT421" s="24" t="s">
        <v>133</v>
      </c>
      <c r="AU421" s="24" t="s">
        <v>83</v>
      </c>
    </row>
    <row r="422" spans="2:65" s="1" customFormat="1" ht="22.5" customHeight="1">
      <c r="B422" s="174"/>
      <c r="C422" s="175" t="s">
        <v>1114</v>
      </c>
      <c r="D422" s="175" t="s">
        <v>126</v>
      </c>
      <c r="E422" s="176" t="s">
        <v>1115</v>
      </c>
      <c r="F422" s="177" t="s">
        <v>1116</v>
      </c>
      <c r="G422" s="178" t="s">
        <v>646</v>
      </c>
      <c r="H422" s="246"/>
      <c r="I422" s="180"/>
      <c r="J422" s="181">
        <f>ROUND(I422*H422,2)</f>
        <v>0</v>
      </c>
      <c r="K422" s="177" t="s">
        <v>130</v>
      </c>
      <c r="L422" s="41"/>
      <c r="M422" s="182" t="s">
        <v>5</v>
      </c>
      <c r="N422" s="183" t="s">
        <v>45</v>
      </c>
      <c r="O422" s="42"/>
      <c r="P422" s="184">
        <f>O422*H422</f>
        <v>0</v>
      </c>
      <c r="Q422" s="184">
        <v>0</v>
      </c>
      <c r="R422" s="184">
        <f>Q422*H422</f>
        <v>0</v>
      </c>
      <c r="S422" s="184">
        <v>0</v>
      </c>
      <c r="T422" s="185">
        <f>S422*H422</f>
        <v>0</v>
      </c>
      <c r="AR422" s="24" t="s">
        <v>256</v>
      </c>
      <c r="AT422" s="24" t="s">
        <v>126</v>
      </c>
      <c r="AU422" s="24" t="s">
        <v>83</v>
      </c>
      <c r="AY422" s="24" t="s">
        <v>124</v>
      </c>
      <c r="BE422" s="186">
        <f>IF(N422="základní",J422,0)</f>
        <v>0</v>
      </c>
      <c r="BF422" s="186">
        <f>IF(N422="snížená",J422,0)</f>
        <v>0</v>
      </c>
      <c r="BG422" s="186">
        <f>IF(N422="zákl. přenesená",J422,0)</f>
        <v>0</v>
      </c>
      <c r="BH422" s="186">
        <f>IF(N422="sníž. přenesená",J422,0)</f>
        <v>0</v>
      </c>
      <c r="BI422" s="186">
        <f>IF(N422="nulová",J422,0)</f>
        <v>0</v>
      </c>
      <c r="BJ422" s="24" t="s">
        <v>24</v>
      </c>
      <c r="BK422" s="186">
        <f>ROUND(I422*H422,2)</f>
        <v>0</v>
      </c>
      <c r="BL422" s="24" t="s">
        <v>256</v>
      </c>
      <c r="BM422" s="24" t="s">
        <v>1117</v>
      </c>
    </row>
    <row r="423" spans="2:65" s="1" customFormat="1" ht="27">
      <c r="B423" s="41"/>
      <c r="D423" s="187" t="s">
        <v>133</v>
      </c>
      <c r="F423" s="188" t="s">
        <v>1118</v>
      </c>
      <c r="I423" s="189"/>
      <c r="L423" s="41"/>
      <c r="M423" s="190"/>
      <c r="N423" s="42"/>
      <c r="O423" s="42"/>
      <c r="P423" s="42"/>
      <c r="Q423" s="42"/>
      <c r="R423" s="42"/>
      <c r="S423" s="42"/>
      <c r="T423" s="70"/>
      <c r="AT423" s="24" t="s">
        <v>133</v>
      </c>
      <c r="AU423" s="24" t="s">
        <v>83</v>
      </c>
    </row>
    <row r="424" spans="2:65" s="10" customFormat="1" ht="29.85" customHeight="1">
      <c r="B424" s="160"/>
      <c r="D424" s="171" t="s">
        <v>73</v>
      </c>
      <c r="E424" s="172" t="s">
        <v>1119</v>
      </c>
      <c r="F424" s="172" t="s">
        <v>1120</v>
      </c>
      <c r="I424" s="163"/>
      <c r="J424" s="173">
        <f>BK424</f>
        <v>0</v>
      </c>
      <c r="L424" s="160"/>
      <c r="M424" s="165"/>
      <c r="N424" s="166"/>
      <c r="O424" s="166"/>
      <c r="P424" s="167">
        <f>SUM(P425:P441)</f>
        <v>0</v>
      </c>
      <c r="Q424" s="166"/>
      <c r="R424" s="167">
        <f>SUM(R425:R441)</f>
        <v>1.264E-2</v>
      </c>
      <c r="S424" s="166"/>
      <c r="T424" s="168">
        <f>SUM(T425:T441)</f>
        <v>0</v>
      </c>
      <c r="AR424" s="161" t="s">
        <v>83</v>
      </c>
      <c r="AT424" s="169" t="s">
        <v>73</v>
      </c>
      <c r="AU424" s="169" t="s">
        <v>24</v>
      </c>
      <c r="AY424" s="161" t="s">
        <v>124</v>
      </c>
      <c r="BK424" s="170">
        <f>SUM(BK425:BK441)</f>
        <v>0</v>
      </c>
    </row>
    <row r="425" spans="2:65" s="1" customFormat="1" ht="22.5" customHeight="1">
      <c r="B425" s="174"/>
      <c r="C425" s="175" t="s">
        <v>1121</v>
      </c>
      <c r="D425" s="175" t="s">
        <v>126</v>
      </c>
      <c r="E425" s="176" t="s">
        <v>1122</v>
      </c>
      <c r="F425" s="177" t="s">
        <v>1123</v>
      </c>
      <c r="G425" s="178" t="s">
        <v>1124</v>
      </c>
      <c r="H425" s="179">
        <v>2</v>
      </c>
      <c r="I425" s="180"/>
      <c r="J425" s="181">
        <f>ROUND(I425*H425,2)</f>
        <v>0</v>
      </c>
      <c r="K425" s="177" t="s">
        <v>130</v>
      </c>
      <c r="L425" s="41"/>
      <c r="M425" s="182" t="s">
        <v>5</v>
      </c>
      <c r="N425" s="183" t="s">
        <v>45</v>
      </c>
      <c r="O425" s="42"/>
      <c r="P425" s="184">
        <f>O425*H425</f>
        <v>0</v>
      </c>
      <c r="Q425" s="184">
        <v>1.6000000000000001E-3</v>
      </c>
      <c r="R425" s="184">
        <f>Q425*H425</f>
        <v>3.2000000000000002E-3</v>
      </c>
      <c r="S425" s="184">
        <v>0</v>
      </c>
      <c r="T425" s="185">
        <f>S425*H425</f>
        <v>0</v>
      </c>
      <c r="AR425" s="24" t="s">
        <v>256</v>
      </c>
      <c r="AT425" s="24" t="s">
        <v>126</v>
      </c>
      <c r="AU425" s="24" t="s">
        <v>83</v>
      </c>
      <c r="AY425" s="24" t="s">
        <v>124</v>
      </c>
      <c r="BE425" s="186">
        <f>IF(N425="základní",J425,0)</f>
        <v>0</v>
      </c>
      <c r="BF425" s="186">
        <f>IF(N425="snížená",J425,0)</f>
        <v>0</v>
      </c>
      <c r="BG425" s="186">
        <f>IF(N425="zákl. přenesená",J425,0)</f>
        <v>0</v>
      </c>
      <c r="BH425" s="186">
        <f>IF(N425="sníž. přenesená",J425,0)</f>
        <v>0</v>
      </c>
      <c r="BI425" s="186">
        <f>IF(N425="nulová",J425,0)</f>
        <v>0</v>
      </c>
      <c r="BJ425" s="24" t="s">
        <v>24</v>
      </c>
      <c r="BK425" s="186">
        <f>ROUND(I425*H425,2)</f>
        <v>0</v>
      </c>
      <c r="BL425" s="24" t="s">
        <v>256</v>
      </c>
      <c r="BM425" s="24" t="s">
        <v>1125</v>
      </c>
    </row>
    <row r="426" spans="2:65" s="1" customFormat="1" ht="27">
      <c r="B426" s="41"/>
      <c r="D426" s="192" t="s">
        <v>133</v>
      </c>
      <c r="F426" s="220" t="s">
        <v>1126</v>
      </c>
      <c r="I426" s="189"/>
      <c r="L426" s="41"/>
      <c r="M426" s="190"/>
      <c r="N426" s="42"/>
      <c r="O426" s="42"/>
      <c r="P426" s="42"/>
      <c r="Q426" s="42"/>
      <c r="R426" s="42"/>
      <c r="S426" s="42"/>
      <c r="T426" s="70"/>
      <c r="AT426" s="24" t="s">
        <v>133</v>
      </c>
      <c r="AU426" s="24" t="s">
        <v>83</v>
      </c>
    </row>
    <row r="427" spans="2:65" s="1" customFormat="1" ht="22.5" customHeight="1">
      <c r="B427" s="174"/>
      <c r="C427" s="229" t="s">
        <v>1127</v>
      </c>
      <c r="D427" s="229" t="s">
        <v>251</v>
      </c>
      <c r="E427" s="230" t="s">
        <v>1128</v>
      </c>
      <c r="F427" s="231" t="s">
        <v>1129</v>
      </c>
      <c r="G427" s="232" t="s">
        <v>390</v>
      </c>
      <c r="H427" s="233">
        <v>2</v>
      </c>
      <c r="I427" s="234"/>
      <c r="J427" s="235">
        <f>ROUND(I427*H427,2)</f>
        <v>0</v>
      </c>
      <c r="K427" s="231" t="s">
        <v>5</v>
      </c>
      <c r="L427" s="236"/>
      <c r="M427" s="237" t="s">
        <v>5</v>
      </c>
      <c r="N427" s="238" t="s">
        <v>45</v>
      </c>
      <c r="O427" s="42"/>
      <c r="P427" s="184">
        <f>O427*H427</f>
        <v>0</v>
      </c>
      <c r="Q427" s="184">
        <v>0</v>
      </c>
      <c r="R427" s="184">
        <f>Q427*H427</f>
        <v>0</v>
      </c>
      <c r="S427" s="184">
        <v>0</v>
      </c>
      <c r="T427" s="185">
        <f>S427*H427</f>
        <v>0</v>
      </c>
      <c r="AR427" s="24" t="s">
        <v>346</v>
      </c>
      <c r="AT427" s="24" t="s">
        <v>251</v>
      </c>
      <c r="AU427" s="24" t="s">
        <v>83</v>
      </c>
      <c r="AY427" s="24" t="s">
        <v>124</v>
      </c>
      <c r="BE427" s="186">
        <f>IF(N427="základní",J427,0)</f>
        <v>0</v>
      </c>
      <c r="BF427" s="186">
        <f>IF(N427="snížená",J427,0)</f>
        <v>0</v>
      </c>
      <c r="BG427" s="186">
        <f>IF(N427="zákl. přenesená",J427,0)</f>
        <v>0</v>
      </c>
      <c r="BH427" s="186">
        <f>IF(N427="sníž. přenesená",J427,0)</f>
        <v>0</v>
      </c>
      <c r="BI427" s="186">
        <f>IF(N427="nulová",J427,0)</f>
        <v>0</v>
      </c>
      <c r="BJ427" s="24" t="s">
        <v>24</v>
      </c>
      <c r="BK427" s="186">
        <f>ROUND(I427*H427,2)</f>
        <v>0</v>
      </c>
      <c r="BL427" s="24" t="s">
        <v>256</v>
      </c>
      <c r="BM427" s="24" t="s">
        <v>1130</v>
      </c>
    </row>
    <row r="428" spans="2:65" s="1" customFormat="1" ht="22.5" customHeight="1">
      <c r="B428" s="174"/>
      <c r="C428" s="175" t="s">
        <v>1131</v>
      </c>
      <c r="D428" s="175" t="s">
        <v>126</v>
      </c>
      <c r="E428" s="176" t="s">
        <v>1122</v>
      </c>
      <c r="F428" s="177" t="s">
        <v>1123</v>
      </c>
      <c r="G428" s="178" t="s">
        <v>1124</v>
      </c>
      <c r="H428" s="179">
        <v>2</v>
      </c>
      <c r="I428" s="180"/>
      <c r="J428" s="181">
        <f>ROUND(I428*H428,2)</f>
        <v>0</v>
      </c>
      <c r="K428" s="177" t="s">
        <v>130</v>
      </c>
      <c r="L428" s="41"/>
      <c r="M428" s="182" t="s">
        <v>5</v>
      </c>
      <c r="N428" s="183" t="s">
        <v>45</v>
      </c>
      <c r="O428" s="42"/>
      <c r="P428" s="184">
        <f>O428*H428</f>
        <v>0</v>
      </c>
      <c r="Q428" s="184">
        <v>1.6000000000000001E-3</v>
      </c>
      <c r="R428" s="184">
        <f>Q428*H428</f>
        <v>3.2000000000000002E-3</v>
      </c>
      <c r="S428" s="184">
        <v>0</v>
      </c>
      <c r="T428" s="185">
        <f>S428*H428</f>
        <v>0</v>
      </c>
      <c r="AR428" s="24" t="s">
        <v>256</v>
      </c>
      <c r="AT428" s="24" t="s">
        <v>126</v>
      </c>
      <c r="AU428" s="24" t="s">
        <v>83</v>
      </c>
      <c r="AY428" s="24" t="s">
        <v>124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24" t="s">
        <v>24</v>
      </c>
      <c r="BK428" s="186">
        <f>ROUND(I428*H428,2)</f>
        <v>0</v>
      </c>
      <c r="BL428" s="24" t="s">
        <v>256</v>
      </c>
      <c r="BM428" s="24" t="s">
        <v>1132</v>
      </c>
    </row>
    <row r="429" spans="2:65" s="1" customFormat="1" ht="27">
      <c r="B429" s="41"/>
      <c r="D429" s="192" t="s">
        <v>133</v>
      </c>
      <c r="F429" s="220" t="s">
        <v>1126</v>
      </c>
      <c r="I429" s="189"/>
      <c r="L429" s="41"/>
      <c r="M429" s="190"/>
      <c r="N429" s="42"/>
      <c r="O429" s="42"/>
      <c r="P429" s="42"/>
      <c r="Q429" s="42"/>
      <c r="R429" s="42"/>
      <c r="S429" s="42"/>
      <c r="T429" s="70"/>
      <c r="AT429" s="24" t="s">
        <v>133</v>
      </c>
      <c r="AU429" s="24" t="s">
        <v>83</v>
      </c>
    </row>
    <row r="430" spans="2:65" s="1" customFormat="1" ht="22.5" customHeight="1">
      <c r="B430" s="174"/>
      <c r="C430" s="229" t="s">
        <v>1133</v>
      </c>
      <c r="D430" s="229" t="s">
        <v>251</v>
      </c>
      <c r="E430" s="230" t="s">
        <v>1134</v>
      </c>
      <c r="F430" s="231" t="s">
        <v>1135</v>
      </c>
      <c r="G430" s="232" t="s">
        <v>390</v>
      </c>
      <c r="H430" s="233">
        <v>2</v>
      </c>
      <c r="I430" s="234"/>
      <c r="J430" s="235">
        <f>ROUND(I430*H430,2)</f>
        <v>0</v>
      </c>
      <c r="K430" s="231" t="s">
        <v>5</v>
      </c>
      <c r="L430" s="236"/>
      <c r="M430" s="237" t="s">
        <v>5</v>
      </c>
      <c r="N430" s="238" t="s">
        <v>45</v>
      </c>
      <c r="O430" s="42"/>
      <c r="P430" s="184">
        <f>O430*H430</f>
        <v>0</v>
      </c>
      <c r="Q430" s="184">
        <v>0</v>
      </c>
      <c r="R430" s="184">
        <f>Q430*H430</f>
        <v>0</v>
      </c>
      <c r="S430" s="184">
        <v>0</v>
      </c>
      <c r="T430" s="185">
        <f>S430*H430</f>
        <v>0</v>
      </c>
      <c r="AR430" s="24" t="s">
        <v>346</v>
      </c>
      <c r="AT430" s="24" t="s">
        <v>251</v>
      </c>
      <c r="AU430" s="24" t="s">
        <v>83</v>
      </c>
      <c r="AY430" s="24" t="s">
        <v>124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24" t="s">
        <v>24</v>
      </c>
      <c r="BK430" s="186">
        <f>ROUND(I430*H430,2)</f>
        <v>0</v>
      </c>
      <c r="BL430" s="24" t="s">
        <v>256</v>
      </c>
      <c r="BM430" s="24" t="s">
        <v>1136</v>
      </c>
    </row>
    <row r="431" spans="2:65" s="1" customFormat="1" ht="22.5" customHeight="1">
      <c r="B431" s="174"/>
      <c r="C431" s="175" t="s">
        <v>1137</v>
      </c>
      <c r="D431" s="175" t="s">
        <v>126</v>
      </c>
      <c r="E431" s="176" t="s">
        <v>1138</v>
      </c>
      <c r="F431" s="177" t="s">
        <v>1139</v>
      </c>
      <c r="G431" s="178" t="s">
        <v>301</v>
      </c>
      <c r="H431" s="179">
        <v>2</v>
      </c>
      <c r="I431" s="180"/>
      <c r="J431" s="181">
        <f>ROUND(I431*H431,2)</f>
        <v>0</v>
      </c>
      <c r="K431" s="177" t="s">
        <v>130</v>
      </c>
      <c r="L431" s="41"/>
      <c r="M431" s="182" t="s">
        <v>5</v>
      </c>
      <c r="N431" s="183" t="s">
        <v>45</v>
      </c>
      <c r="O431" s="42"/>
      <c r="P431" s="184">
        <f>O431*H431</f>
        <v>0</v>
      </c>
      <c r="Q431" s="184">
        <v>0</v>
      </c>
      <c r="R431" s="184">
        <f>Q431*H431</f>
        <v>0</v>
      </c>
      <c r="S431" s="184">
        <v>0</v>
      </c>
      <c r="T431" s="185">
        <f>S431*H431</f>
        <v>0</v>
      </c>
      <c r="AR431" s="24" t="s">
        <v>256</v>
      </c>
      <c r="AT431" s="24" t="s">
        <v>126</v>
      </c>
      <c r="AU431" s="24" t="s">
        <v>83</v>
      </c>
      <c r="AY431" s="24" t="s">
        <v>124</v>
      </c>
      <c r="BE431" s="186">
        <f>IF(N431="základní",J431,0)</f>
        <v>0</v>
      </c>
      <c r="BF431" s="186">
        <f>IF(N431="snížená",J431,0)</f>
        <v>0</v>
      </c>
      <c r="BG431" s="186">
        <f>IF(N431="zákl. přenesená",J431,0)</f>
        <v>0</v>
      </c>
      <c r="BH431" s="186">
        <f>IF(N431="sníž. přenesená",J431,0)</f>
        <v>0</v>
      </c>
      <c r="BI431" s="186">
        <f>IF(N431="nulová",J431,0)</f>
        <v>0</v>
      </c>
      <c r="BJ431" s="24" t="s">
        <v>24</v>
      </c>
      <c r="BK431" s="186">
        <f>ROUND(I431*H431,2)</f>
        <v>0</v>
      </c>
      <c r="BL431" s="24" t="s">
        <v>256</v>
      </c>
      <c r="BM431" s="24" t="s">
        <v>1140</v>
      </c>
    </row>
    <row r="432" spans="2:65" s="1" customFormat="1" ht="27">
      <c r="B432" s="41"/>
      <c r="D432" s="192" t="s">
        <v>133</v>
      </c>
      <c r="F432" s="220" t="s">
        <v>1141</v>
      </c>
      <c r="I432" s="189"/>
      <c r="L432" s="41"/>
      <c r="M432" s="190"/>
      <c r="N432" s="42"/>
      <c r="O432" s="42"/>
      <c r="P432" s="42"/>
      <c r="Q432" s="42"/>
      <c r="R432" s="42"/>
      <c r="S432" s="42"/>
      <c r="T432" s="70"/>
      <c r="AT432" s="24" t="s">
        <v>133</v>
      </c>
      <c r="AU432" s="24" t="s">
        <v>83</v>
      </c>
    </row>
    <row r="433" spans="2:65" s="1" customFormat="1" ht="22.5" customHeight="1">
      <c r="B433" s="174"/>
      <c r="C433" s="229" t="s">
        <v>1142</v>
      </c>
      <c r="D433" s="229" t="s">
        <v>251</v>
      </c>
      <c r="E433" s="230" t="s">
        <v>1143</v>
      </c>
      <c r="F433" s="231" t="s">
        <v>1144</v>
      </c>
      <c r="G433" s="232" t="s">
        <v>390</v>
      </c>
      <c r="H433" s="233">
        <v>2</v>
      </c>
      <c r="I433" s="234"/>
      <c r="J433" s="235">
        <f>ROUND(I433*H433,2)</f>
        <v>0</v>
      </c>
      <c r="K433" s="231" t="s">
        <v>5</v>
      </c>
      <c r="L433" s="236"/>
      <c r="M433" s="237" t="s">
        <v>5</v>
      </c>
      <c r="N433" s="238" t="s">
        <v>45</v>
      </c>
      <c r="O433" s="42"/>
      <c r="P433" s="184">
        <f>O433*H433</f>
        <v>0</v>
      </c>
      <c r="Q433" s="184">
        <v>0</v>
      </c>
      <c r="R433" s="184">
        <f>Q433*H433</f>
        <v>0</v>
      </c>
      <c r="S433" s="184">
        <v>0</v>
      </c>
      <c r="T433" s="185">
        <f>S433*H433</f>
        <v>0</v>
      </c>
      <c r="AR433" s="24" t="s">
        <v>346</v>
      </c>
      <c r="AT433" s="24" t="s">
        <v>251</v>
      </c>
      <c r="AU433" s="24" t="s">
        <v>83</v>
      </c>
      <c r="AY433" s="24" t="s">
        <v>124</v>
      </c>
      <c r="BE433" s="186">
        <f>IF(N433="základní",J433,0)</f>
        <v>0</v>
      </c>
      <c r="BF433" s="186">
        <f>IF(N433="snížená",J433,0)</f>
        <v>0</v>
      </c>
      <c r="BG433" s="186">
        <f>IF(N433="zákl. přenesená",J433,0)</f>
        <v>0</v>
      </c>
      <c r="BH433" s="186">
        <f>IF(N433="sníž. přenesená",J433,0)</f>
        <v>0</v>
      </c>
      <c r="BI433" s="186">
        <f>IF(N433="nulová",J433,0)</f>
        <v>0</v>
      </c>
      <c r="BJ433" s="24" t="s">
        <v>24</v>
      </c>
      <c r="BK433" s="186">
        <f>ROUND(I433*H433,2)</f>
        <v>0</v>
      </c>
      <c r="BL433" s="24" t="s">
        <v>256</v>
      </c>
      <c r="BM433" s="24" t="s">
        <v>1145</v>
      </c>
    </row>
    <row r="434" spans="2:65" s="1" customFormat="1" ht="22.5" customHeight="1">
      <c r="B434" s="174"/>
      <c r="C434" s="175" t="s">
        <v>1146</v>
      </c>
      <c r="D434" s="175" t="s">
        <v>126</v>
      </c>
      <c r="E434" s="176" t="s">
        <v>1147</v>
      </c>
      <c r="F434" s="177" t="s">
        <v>1148</v>
      </c>
      <c r="G434" s="178" t="s">
        <v>286</v>
      </c>
      <c r="H434" s="179">
        <v>6</v>
      </c>
      <c r="I434" s="180"/>
      <c r="J434" s="181">
        <f>ROUND(I434*H434,2)</f>
        <v>0</v>
      </c>
      <c r="K434" s="177" t="s">
        <v>5</v>
      </c>
      <c r="L434" s="41"/>
      <c r="M434" s="182" t="s">
        <v>5</v>
      </c>
      <c r="N434" s="183" t="s">
        <v>45</v>
      </c>
      <c r="O434" s="42"/>
      <c r="P434" s="184">
        <f>O434*H434</f>
        <v>0</v>
      </c>
      <c r="Q434" s="184">
        <v>4.8000000000000001E-4</v>
      </c>
      <c r="R434" s="184">
        <f>Q434*H434</f>
        <v>2.8800000000000002E-3</v>
      </c>
      <c r="S434" s="184">
        <v>0</v>
      </c>
      <c r="T434" s="185">
        <f>S434*H434</f>
        <v>0</v>
      </c>
      <c r="AR434" s="24" t="s">
        <v>256</v>
      </c>
      <c r="AT434" s="24" t="s">
        <v>126</v>
      </c>
      <c r="AU434" s="24" t="s">
        <v>83</v>
      </c>
      <c r="AY434" s="24" t="s">
        <v>124</v>
      </c>
      <c r="BE434" s="186">
        <f>IF(N434="základní",J434,0)</f>
        <v>0</v>
      </c>
      <c r="BF434" s="186">
        <f>IF(N434="snížená",J434,0)</f>
        <v>0</v>
      </c>
      <c r="BG434" s="186">
        <f>IF(N434="zákl. přenesená",J434,0)</f>
        <v>0</v>
      </c>
      <c r="BH434" s="186">
        <f>IF(N434="sníž. přenesená",J434,0)</f>
        <v>0</v>
      </c>
      <c r="BI434" s="186">
        <f>IF(N434="nulová",J434,0)</f>
        <v>0</v>
      </c>
      <c r="BJ434" s="24" t="s">
        <v>24</v>
      </c>
      <c r="BK434" s="186">
        <f>ROUND(I434*H434,2)</f>
        <v>0</v>
      </c>
      <c r="BL434" s="24" t="s">
        <v>256</v>
      </c>
      <c r="BM434" s="24" t="s">
        <v>1149</v>
      </c>
    </row>
    <row r="435" spans="2:65" s="1" customFormat="1" ht="13.5">
      <c r="B435" s="41"/>
      <c r="D435" s="192" t="s">
        <v>133</v>
      </c>
      <c r="F435" s="220" t="s">
        <v>1148</v>
      </c>
      <c r="I435" s="189"/>
      <c r="L435" s="41"/>
      <c r="M435" s="190"/>
      <c r="N435" s="42"/>
      <c r="O435" s="42"/>
      <c r="P435" s="42"/>
      <c r="Q435" s="42"/>
      <c r="R435" s="42"/>
      <c r="S435" s="42"/>
      <c r="T435" s="70"/>
      <c r="AT435" s="24" t="s">
        <v>133</v>
      </c>
      <c r="AU435" s="24" t="s">
        <v>83</v>
      </c>
    </row>
    <row r="436" spans="2:65" s="1" customFormat="1" ht="22.5" customHeight="1">
      <c r="B436" s="174"/>
      <c r="C436" s="229" t="s">
        <v>1150</v>
      </c>
      <c r="D436" s="229" t="s">
        <v>251</v>
      </c>
      <c r="E436" s="230" t="s">
        <v>1151</v>
      </c>
      <c r="F436" s="231" t="s">
        <v>1152</v>
      </c>
      <c r="G436" s="232" t="s">
        <v>286</v>
      </c>
      <c r="H436" s="233">
        <v>6</v>
      </c>
      <c r="I436" s="234"/>
      <c r="J436" s="235">
        <f>ROUND(I436*H436,2)</f>
        <v>0</v>
      </c>
      <c r="K436" s="231" t="s">
        <v>5</v>
      </c>
      <c r="L436" s="236"/>
      <c r="M436" s="237" t="s">
        <v>5</v>
      </c>
      <c r="N436" s="238" t="s">
        <v>45</v>
      </c>
      <c r="O436" s="42"/>
      <c r="P436" s="184">
        <f>O436*H436</f>
        <v>0</v>
      </c>
      <c r="Q436" s="184">
        <v>0</v>
      </c>
      <c r="R436" s="184">
        <f>Q436*H436</f>
        <v>0</v>
      </c>
      <c r="S436" s="184">
        <v>0</v>
      </c>
      <c r="T436" s="185">
        <f>S436*H436</f>
        <v>0</v>
      </c>
      <c r="AR436" s="24" t="s">
        <v>346</v>
      </c>
      <c r="AT436" s="24" t="s">
        <v>251</v>
      </c>
      <c r="AU436" s="24" t="s">
        <v>83</v>
      </c>
      <c r="AY436" s="24" t="s">
        <v>124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24" t="s">
        <v>24</v>
      </c>
      <c r="BK436" s="186">
        <f>ROUND(I436*H436,2)</f>
        <v>0</v>
      </c>
      <c r="BL436" s="24" t="s">
        <v>256</v>
      </c>
      <c r="BM436" s="24" t="s">
        <v>1153</v>
      </c>
    </row>
    <row r="437" spans="2:65" s="1" customFormat="1" ht="22.5" customHeight="1">
      <c r="B437" s="174"/>
      <c r="C437" s="175" t="s">
        <v>1154</v>
      </c>
      <c r="D437" s="175" t="s">
        <v>126</v>
      </c>
      <c r="E437" s="176" t="s">
        <v>1155</v>
      </c>
      <c r="F437" s="177" t="s">
        <v>1156</v>
      </c>
      <c r="G437" s="178" t="s">
        <v>286</v>
      </c>
      <c r="H437" s="179">
        <v>7</v>
      </c>
      <c r="I437" s="180"/>
      <c r="J437" s="181">
        <f>ROUND(I437*H437,2)</f>
        <v>0</v>
      </c>
      <c r="K437" s="177" t="s">
        <v>5</v>
      </c>
      <c r="L437" s="41"/>
      <c r="M437" s="182" t="s">
        <v>5</v>
      </c>
      <c r="N437" s="183" t="s">
        <v>45</v>
      </c>
      <c r="O437" s="42"/>
      <c r="P437" s="184">
        <f>O437*H437</f>
        <v>0</v>
      </c>
      <c r="Q437" s="184">
        <v>4.8000000000000001E-4</v>
      </c>
      <c r="R437" s="184">
        <f>Q437*H437</f>
        <v>3.3600000000000001E-3</v>
      </c>
      <c r="S437" s="184">
        <v>0</v>
      </c>
      <c r="T437" s="185">
        <f>S437*H437</f>
        <v>0</v>
      </c>
      <c r="AR437" s="24" t="s">
        <v>256</v>
      </c>
      <c r="AT437" s="24" t="s">
        <v>126</v>
      </c>
      <c r="AU437" s="24" t="s">
        <v>83</v>
      </c>
      <c r="AY437" s="24" t="s">
        <v>124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24" t="s">
        <v>24</v>
      </c>
      <c r="BK437" s="186">
        <f>ROUND(I437*H437,2)</f>
        <v>0</v>
      </c>
      <c r="BL437" s="24" t="s">
        <v>256</v>
      </c>
      <c r="BM437" s="24" t="s">
        <v>1157</v>
      </c>
    </row>
    <row r="438" spans="2:65" s="1" customFormat="1" ht="13.5">
      <c r="B438" s="41"/>
      <c r="D438" s="192" t="s">
        <v>133</v>
      </c>
      <c r="F438" s="220" t="s">
        <v>1156</v>
      </c>
      <c r="I438" s="189"/>
      <c r="L438" s="41"/>
      <c r="M438" s="190"/>
      <c r="N438" s="42"/>
      <c r="O438" s="42"/>
      <c r="P438" s="42"/>
      <c r="Q438" s="42"/>
      <c r="R438" s="42"/>
      <c r="S438" s="42"/>
      <c r="T438" s="70"/>
      <c r="AT438" s="24" t="s">
        <v>133</v>
      </c>
      <c r="AU438" s="24" t="s">
        <v>83</v>
      </c>
    </row>
    <row r="439" spans="2:65" s="1" customFormat="1" ht="22.5" customHeight="1">
      <c r="B439" s="174"/>
      <c r="C439" s="229" t="s">
        <v>1158</v>
      </c>
      <c r="D439" s="229" t="s">
        <v>251</v>
      </c>
      <c r="E439" s="230" t="s">
        <v>1159</v>
      </c>
      <c r="F439" s="231" t="s">
        <v>1160</v>
      </c>
      <c r="G439" s="232" t="s">
        <v>286</v>
      </c>
      <c r="H439" s="233">
        <v>7</v>
      </c>
      <c r="I439" s="234"/>
      <c r="J439" s="235">
        <f>ROUND(I439*H439,2)</f>
        <v>0</v>
      </c>
      <c r="K439" s="231" t="s">
        <v>5</v>
      </c>
      <c r="L439" s="236"/>
      <c r="M439" s="237" t="s">
        <v>5</v>
      </c>
      <c r="N439" s="238" t="s">
        <v>45</v>
      </c>
      <c r="O439" s="42"/>
      <c r="P439" s="184">
        <f>O439*H439</f>
        <v>0</v>
      </c>
      <c r="Q439" s="184">
        <v>0</v>
      </c>
      <c r="R439" s="184">
        <f>Q439*H439</f>
        <v>0</v>
      </c>
      <c r="S439" s="184">
        <v>0</v>
      </c>
      <c r="T439" s="185">
        <f>S439*H439</f>
        <v>0</v>
      </c>
      <c r="AR439" s="24" t="s">
        <v>346</v>
      </c>
      <c r="AT439" s="24" t="s">
        <v>251</v>
      </c>
      <c r="AU439" s="24" t="s">
        <v>83</v>
      </c>
      <c r="AY439" s="24" t="s">
        <v>124</v>
      </c>
      <c r="BE439" s="186">
        <f>IF(N439="základní",J439,0)</f>
        <v>0</v>
      </c>
      <c r="BF439" s="186">
        <f>IF(N439="snížená",J439,0)</f>
        <v>0</v>
      </c>
      <c r="BG439" s="186">
        <f>IF(N439="zákl. přenesená",J439,0)</f>
        <v>0</v>
      </c>
      <c r="BH439" s="186">
        <f>IF(N439="sníž. přenesená",J439,0)</f>
        <v>0</v>
      </c>
      <c r="BI439" s="186">
        <f>IF(N439="nulová",J439,0)</f>
        <v>0</v>
      </c>
      <c r="BJ439" s="24" t="s">
        <v>24</v>
      </c>
      <c r="BK439" s="186">
        <f>ROUND(I439*H439,2)</f>
        <v>0</v>
      </c>
      <c r="BL439" s="24" t="s">
        <v>256</v>
      </c>
      <c r="BM439" s="24" t="s">
        <v>1161</v>
      </c>
    </row>
    <row r="440" spans="2:65" s="1" customFormat="1" ht="22.5" customHeight="1">
      <c r="B440" s="174"/>
      <c r="C440" s="175" t="s">
        <v>1162</v>
      </c>
      <c r="D440" s="175" t="s">
        <v>126</v>
      </c>
      <c r="E440" s="176" t="s">
        <v>1163</v>
      </c>
      <c r="F440" s="177" t="s">
        <v>1164</v>
      </c>
      <c r="G440" s="178" t="s">
        <v>646</v>
      </c>
      <c r="H440" s="246"/>
      <c r="I440" s="180"/>
      <c r="J440" s="181">
        <f>ROUND(I440*H440,2)</f>
        <v>0</v>
      </c>
      <c r="K440" s="177" t="s">
        <v>130</v>
      </c>
      <c r="L440" s="41"/>
      <c r="M440" s="182" t="s">
        <v>5</v>
      </c>
      <c r="N440" s="183" t="s">
        <v>45</v>
      </c>
      <c r="O440" s="42"/>
      <c r="P440" s="184">
        <f>O440*H440</f>
        <v>0</v>
      </c>
      <c r="Q440" s="184">
        <v>0</v>
      </c>
      <c r="R440" s="184">
        <f>Q440*H440</f>
        <v>0</v>
      </c>
      <c r="S440" s="184">
        <v>0</v>
      </c>
      <c r="T440" s="185">
        <f>S440*H440</f>
        <v>0</v>
      </c>
      <c r="AR440" s="24" t="s">
        <v>256</v>
      </c>
      <c r="AT440" s="24" t="s">
        <v>126</v>
      </c>
      <c r="AU440" s="24" t="s">
        <v>83</v>
      </c>
      <c r="AY440" s="24" t="s">
        <v>124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24" t="s">
        <v>24</v>
      </c>
      <c r="BK440" s="186">
        <f>ROUND(I440*H440,2)</f>
        <v>0</v>
      </c>
      <c r="BL440" s="24" t="s">
        <v>256</v>
      </c>
      <c r="BM440" s="24" t="s">
        <v>1165</v>
      </c>
    </row>
    <row r="441" spans="2:65" s="1" customFormat="1" ht="27">
      <c r="B441" s="41"/>
      <c r="D441" s="187" t="s">
        <v>133</v>
      </c>
      <c r="F441" s="188" t="s">
        <v>1166</v>
      </c>
      <c r="I441" s="189"/>
      <c r="L441" s="41"/>
      <c r="M441" s="190"/>
      <c r="N441" s="42"/>
      <c r="O441" s="42"/>
      <c r="P441" s="42"/>
      <c r="Q441" s="42"/>
      <c r="R441" s="42"/>
      <c r="S441" s="42"/>
      <c r="T441" s="70"/>
      <c r="AT441" s="24" t="s">
        <v>133</v>
      </c>
      <c r="AU441" s="24" t="s">
        <v>83</v>
      </c>
    </row>
    <row r="442" spans="2:65" s="10" customFormat="1" ht="29.85" customHeight="1">
      <c r="B442" s="160"/>
      <c r="D442" s="171" t="s">
        <v>73</v>
      </c>
      <c r="E442" s="172" t="s">
        <v>1167</v>
      </c>
      <c r="F442" s="172" t="s">
        <v>1168</v>
      </c>
      <c r="I442" s="163"/>
      <c r="J442" s="173">
        <f>BK442</f>
        <v>0</v>
      </c>
      <c r="L442" s="160"/>
      <c r="M442" s="165"/>
      <c r="N442" s="166"/>
      <c r="O442" s="166"/>
      <c r="P442" s="167">
        <f>SUM(P443:P450)</f>
        <v>0</v>
      </c>
      <c r="Q442" s="166"/>
      <c r="R442" s="167">
        <f>SUM(R443:R450)</f>
        <v>5.4599999999999996E-2</v>
      </c>
      <c r="S442" s="166"/>
      <c r="T442" s="168">
        <f>SUM(T443:T450)</f>
        <v>0</v>
      </c>
      <c r="AR442" s="161" t="s">
        <v>83</v>
      </c>
      <c r="AT442" s="169" t="s">
        <v>73</v>
      </c>
      <c r="AU442" s="169" t="s">
        <v>24</v>
      </c>
      <c r="AY442" s="161" t="s">
        <v>124</v>
      </c>
      <c r="BK442" s="170">
        <f>SUM(BK443:BK450)</f>
        <v>0</v>
      </c>
    </row>
    <row r="443" spans="2:65" s="1" customFormat="1" ht="22.5" customHeight="1">
      <c r="B443" s="174"/>
      <c r="C443" s="175" t="s">
        <v>1169</v>
      </c>
      <c r="D443" s="175" t="s">
        <v>126</v>
      </c>
      <c r="E443" s="176" t="s">
        <v>1170</v>
      </c>
      <c r="F443" s="177" t="s">
        <v>1171</v>
      </c>
      <c r="G443" s="178" t="s">
        <v>301</v>
      </c>
      <c r="H443" s="179">
        <v>52</v>
      </c>
      <c r="I443" s="180"/>
      <c r="J443" s="181">
        <f>ROUND(I443*H443,2)</f>
        <v>0</v>
      </c>
      <c r="K443" s="177" t="s">
        <v>130</v>
      </c>
      <c r="L443" s="41"/>
      <c r="M443" s="182" t="s">
        <v>5</v>
      </c>
      <c r="N443" s="183" t="s">
        <v>45</v>
      </c>
      <c r="O443" s="42"/>
      <c r="P443" s="184">
        <f>O443*H443</f>
        <v>0</v>
      </c>
      <c r="Q443" s="184">
        <v>5.9999999999999995E-4</v>
      </c>
      <c r="R443" s="184">
        <f>Q443*H443</f>
        <v>3.1199999999999999E-2</v>
      </c>
      <c r="S443" s="184">
        <v>0</v>
      </c>
      <c r="T443" s="185">
        <f>S443*H443</f>
        <v>0</v>
      </c>
      <c r="AR443" s="24" t="s">
        <v>256</v>
      </c>
      <c r="AT443" s="24" t="s">
        <v>126</v>
      </c>
      <c r="AU443" s="24" t="s">
        <v>83</v>
      </c>
      <c r="AY443" s="24" t="s">
        <v>124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24" t="s">
        <v>24</v>
      </c>
      <c r="BK443" s="186">
        <f>ROUND(I443*H443,2)</f>
        <v>0</v>
      </c>
      <c r="BL443" s="24" t="s">
        <v>256</v>
      </c>
      <c r="BM443" s="24" t="s">
        <v>1172</v>
      </c>
    </row>
    <row r="444" spans="2:65" s="1" customFormat="1" ht="13.5">
      <c r="B444" s="41"/>
      <c r="D444" s="192" t="s">
        <v>133</v>
      </c>
      <c r="F444" s="220" t="s">
        <v>1171</v>
      </c>
      <c r="I444" s="189"/>
      <c r="L444" s="41"/>
      <c r="M444" s="190"/>
      <c r="N444" s="42"/>
      <c r="O444" s="42"/>
      <c r="P444" s="42"/>
      <c r="Q444" s="42"/>
      <c r="R444" s="42"/>
      <c r="S444" s="42"/>
      <c r="T444" s="70"/>
      <c r="AT444" s="24" t="s">
        <v>133</v>
      </c>
      <c r="AU444" s="24" t="s">
        <v>83</v>
      </c>
    </row>
    <row r="445" spans="2:65" s="1" customFormat="1" ht="22.5" customHeight="1">
      <c r="B445" s="174"/>
      <c r="C445" s="175" t="s">
        <v>1173</v>
      </c>
      <c r="D445" s="175" t="s">
        <v>126</v>
      </c>
      <c r="E445" s="176" t="s">
        <v>1174</v>
      </c>
      <c r="F445" s="177" t="s">
        <v>1175</v>
      </c>
      <c r="G445" s="178" t="s">
        <v>301</v>
      </c>
      <c r="H445" s="179">
        <v>27</v>
      </c>
      <c r="I445" s="180"/>
      <c r="J445" s="181">
        <f>ROUND(I445*H445,2)</f>
        <v>0</v>
      </c>
      <c r="K445" s="177" t="s">
        <v>130</v>
      </c>
      <c r="L445" s="41"/>
      <c r="M445" s="182" t="s">
        <v>5</v>
      </c>
      <c r="N445" s="183" t="s">
        <v>45</v>
      </c>
      <c r="O445" s="42"/>
      <c r="P445" s="184">
        <f>O445*H445</f>
        <v>0</v>
      </c>
      <c r="Q445" s="184">
        <v>6.9999999999999999E-4</v>
      </c>
      <c r="R445" s="184">
        <f>Q445*H445</f>
        <v>1.89E-2</v>
      </c>
      <c r="S445" s="184">
        <v>0</v>
      </c>
      <c r="T445" s="185">
        <f>S445*H445</f>
        <v>0</v>
      </c>
      <c r="AR445" s="24" t="s">
        <v>256</v>
      </c>
      <c r="AT445" s="24" t="s">
        <v>126</v>
      </c>
      <c r="AU445" s="24" t="s">
        <v>83</v>
      </c>
      <c r="AY445" s="24" t="s">
        <v>124</v>
      </c>
      <c r="BE445" s="186">
        <f>IF(N445="základní",J445,0)</f>
        <v>0</v>
      </c>
      <c r="BF445" s="186">
        <f>IF(N445="snížená",J445,0)</f>
        <v>0</v>
      </c>
      <c r="BG445" s="186">
        <f>IF(N445="zákl. přenesená",J445,0)</f>
        <v>0</v>
      </c>
      <c r="BH445" s="186">
        <f>IF(N445="sníž. přenesená",J445,0)</f>
        <v>0</v>
      </c>
      <c r="BI445" s="186">
        <f>IF(N445="nulová",J445,0)</f>
        <v>0</v>
      </c>
      <c r="BJ445" s="24" t="s">
        <v>24</v>
      </c>
      <c r="BK445" s="186">
        <f>ROUND(I445*H445,2)</f>
        <v>0</v>
      </c>
      <c r="BL445" s="24" t="s">
        <v>256</v>
      </c>
      <c r="BM445" s="24" t="s">
        <v>1176</v>
      </c>
    </row>
    <row r="446" spans="2:65" s="1" customFormat="1" ht="13.5">
      <c r="B446" s="41"/>
      <c r="D446" s="192" t="s">
        <v>133</v>
      </c>
      <c r="F446" s="220" t="s">
        <v>1175</v>
      </c>
      <c r="I446" s="189"/>
      <c r="L446" s="41"/>
      <c r="M446" s="190"/>
      <c r="N446" s="42"/>
      <c r="O446" s="42"/>
      <c r="P446" s="42"/>
      <c r="Q446" s="42"/>
      <c r="R446" s="42"/>
      <c r="S446" s="42"/>
      <c r="T446" s="70"/>
      <c r="AT446" s="24" t="s">
        <v>133</v>
      </c>
      <c r="AU446" s="24" t="s">
        <v>83</v>
      </c>
    </row>
    <row r="447" spans="2:65" s="1" customFormat="1" ht="22.5" customHeight="1">
      <c r="B447" s="174"/>
      <c r="C447" s="175" t="s">
        <v>1177</v>
      </c>
      <c r="D447" s="175" t="s">
        <v>126</v>
      </c>
      <c r="E447" s="176" t="s">
        <v>1178</v>
      </c>
      <c r="F447" s="177" t="s">
        <v>1179</v>
      </c>
      <c r="G447" s="178" t="s">
        <v>301</v>
      </c>
      <c r="H447" s="179">
        <v>6</v>
      </c>
      <c r="I447" s="180"/>
      <c r="J447" s="181">
        <f>ROUND(I447*H447,2)</f>
        <v>0</v>
      </c>
      <c r="K447" s="177" t="s">
        <v>130</v>
      </c>
      <c r="L447" s="41"/>
      <c r="M447" s="182" t="s">
        <v>5</v>
      </c>
      <c r="N447" s="183" t="s">
        <v>45</v>
      </c>
      <c r="O447" s="42"/>
      <c r="P447" s="184">
        <f>O447*H447</f>
        <v>0</v>
      </c>
      <c r="Q447" s="184">
        <v>7.5000000000000002E-4</v>
      </c>
      <c r="R447" s="184">
        <f>Q447*H447</f>
        <v>4.5000000000000005E-3</v>
      </c>
      <c r="S447" s="184">
        <v>0</v>
      </c>
      <c r="T447" s="185">
        <f>S447*H447</f>
        <v>0</v>
      </c>
      <c r="AR447" s="24" t="s">
        <v>256</v>
      </c>
      <c r="AT447" s="24" t="s">
        <v>126</v>
      </c>
      <c r="AU447" s="24" t="s">
        <v>83</v>
      </c>
      <c r="AY447" s="24" t="s">
        <v>124</v>
      </c>
      <c r="BE447" s="186">
        <f>IF(N447="základní",J447,0)</f>
        <v>0</v>
      </c>
      <c r="BF447" s="186">
        <f>IF(N447="snížená",J447,0)</f>
        <v>0</v>
      </c>
      <c r="BG447" s="186">
        <f>IF(N447="zákl. přenesená",J447,0)</f>
        <v>0</v>
      </c>
      <c r="BH447" s="186">
        <f>IF(N447="sníž. přenesená",J447,0)</f>
        <v>0</v>
      </c>
      <c r="BI447" s="186">
        <f>IF(N447="nulová",J447,0)</f>
        <v>0</v>
      </c>
      <c r="BJ447" s="24" t="s">
        <v>24</v>
      </c>
      <c r="BK447" s="186">
        <f>ROUND(I447*H447,2)</f>
        <v>0</v>
      </c>
      <c r="BL447" s="24" t="s">
        <v>256</v>
      </c>
      <c r="BM447" s="24" t="s">
        <v>1180</v>
      </c>
    </row>
    <row r="448" spans="2:65" s="1" customFormat="1" ht="13.5">
      <c r="B448" s="41"/>
      <c r="D448" s="192" t="s">
        <v>133</v>
      </c>
      <c r="F448" s="220" t="s">
        <v>1179</v>
      </c>
      <c r="I448" s="189"/>
      <c r="L448" s="41"/>
      <c r="M448" s="190"/>
      <c r="N448" s="42"/>
      <c r="O448" s="42"/>
      <c r="P448" s="42"/>
      <c r="Q448" s="42"/>
      <c r="R448" s="42"/>
      <c r="S448" s="42"/>
      <c r="T448" s="70"/>
      <c r="AT448" s="24" t="s">
        <v>133</v>
      </c>
      <c r="AU448" s="24" t="s">
        <v>83</v>
      </c>
    </row>
    <row r="449" spans="2:65" s="1" customFormat="1" ht="22.5" customHeight="1">
      <c r="B449" s="174"/>
      <c r="C449" s="175" t="s">
        <v>1181</v>
      </c>
      <c r="D449" s="175" t="s">
        <v>126</v>
      </c>
      <c r="E449" s="176" t="s">
        <v>1182</v>
      </c>
      <c r="F449" s="177" t="s">
        <v>1183</v>
      </c>
      <c r="G449" s="178" t="s">
        <v>301</v>
      </c>
      <c r="H449" s="179">
        <v>68</v>
      </c>
      <c r="I449" s="180"/>
      <c r="J449" s="181">
        <f>ROUND(I449*H449,2)</f>
        <v>0</v>
      </c>
      <c r="K449" s="177" t="s">
        <v>5</v>
      </c>
      <c r="L449" s="41"/>
      <c r="M449" s="182" t="s">
        <v>5</v>
      </c>
      <c r="N449" s="183" t="s">
        <v>45</v>
      </c>
      <c r="O449" s="42"/>
      <c r="P449" s="184">
        <f>O449*H449</f>
        <v>0</v>
      </c>
      <c r="Q449" s="184">
        <v>0</v>
      </c>
      <c r="R449" s="184">
        <f>Q449*H449</f>
        <v>0</v>
      </c>
      <c r="S449" s="184">
        <v>0</v>
      </c>
      <c r="T449" s="185">
        <f>S449*H449</f>
        <v>0</v>
      </c>
      <c r="AR449" s="24" t="s">
        <v>256</v>
      </c>
      <c r="AT449" s="24" t="s">
        <v>126</v>
      </c>
      <c r="AU449" s="24" t="s">
        <v>83</v>
      </c>
      <c r="AY449" s="24" t="s">
        <v>124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24" t="s">
        <v>24</v>
      </c>
      <c r="BK449" s="186">
        <f>ROUND(I449*H449,2)</f>
        <v>0</v>
      </c>
      <c r="BL449" s="24" t="s">
        <v>256</v>
      </c>
      <c r="BM449" s="24" t="s">
        <v>1184</v>
      </c>
    </row>
    <row r="450" spans="2:65" s="1" customFormat="1" ht="13.5">
      <c r="B450" s="41"/>
      <c r="D450" s="187" t="s">
        <v>133</v>
      </c>
      <c r="F450" s="188" t="s">
        <v>1185</v>
      </c>
      <c r="I450" s="189"/>
      <c r="L450" s="41"/>
      <c r="M450" s="247"/>
      <c r="N450" s="248"/>
      <c r="O450" s="248"/>
      <c r="P450" s="248"/>
      <c r="Q450" s="248"/>
      <c r="R450" s="248"/>
      <c r="S450" s="248"/>
      <c r="T450" s="249"/>
      <c r="AT450" s="24" t="s">
        <v>133</v>
      </c>
      <c r="AU450" s="24" t="s">
        <v>83</v>
      </c>
    </row>
    <row r="451" spans="2:65" s="1" customFormat="1" ht="6.95" customHeight="1">
      <c r="B451" s="56"/>
      <c r="C451" s="57"/>
      <c r="D451" s="57"/>
      <c r="E451" s="57"/>
      <c r="F451" s="57"/>
      <c r="G451" s="57"/>
      <c r="H451" s="57"/>
      <c r="I451" s="127"/>
      <c r="J451" s="57"/>
      <c r="K451" s="57"/>
      <c r="L451" s="41"/>
    </row>
  </sheetData>
  <autoFilter ref="C85:K450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0" customWidth="1"/>
    <col min="2" max="2" width="1.6640625" style="250" customWidth="1"/>
    <col min="3" max="4" width="5" style="250" customWidth="1"/>
    <col min="5" max="5" width="11.6640625" style="250" customWidth="1"/>
    <col min="6" max="6" width="9.1640625" style="250" customWidth="1"/>
    <col min="7" max="7" width="5" style="250" customWidth="1"/>
    <col min="8" max="8" width="77.83203125" style="250" customWidth="1"/>
    <col min="9" max="10" width="20" style="250" customWidth="1"/>
    <col min="11" max="11" width="1.6640625" style="250" customWidth="1"/>
  </cols>
  <sheetData>
    <row r="1" spans="2:11" ht="37.5" customHeight="1"/>
    <row r="2" spans="2:1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pans="2:11" s="15" customFormat="1" ht="45" customHeight="1">
      <c r="B3" s="254"/>
      <c r="C3" s="376" t="s">
        <v>1186</v>
      </c>
      <c r="D3" s="376"/>
      <c r="E3" s="376"/>
      <c r="F3" s="376"/>
      <c r="G3" s="376"/>
      <c r="H3" s="376"/>
      <c r="I3" s="376"/>
      <c r="J3" s="376"/>
      <c r="K3" s="255"/>
    </row>
    <row r="4" spans="2:11" ht="25.5" customHeight="1">
      <c r="B4" s="256"/>
      <c r="C4" s="380" t="s">
        <v>1187</v>
      </c>
      <c r="D4" s="380"/>
      <c r="E4" s="380"/>
      <c r="F4" s="380"/>
      <c r="G4" s="380"/>
      <c r="H4" s="380"/>
      <c r="I4" s="380"/>
      <c r="J4" s="380"/>
      <c r="K4" s="257"/>
    </row>
    <row r="5" spans="2:11" ht="5.25" customHeight="1">
      <c r="B5" s="256"/>
      <c r="C5" s="258"/>
      <c r="D5" s="258"/>
      <c r="E5" s="258"/>
      <c r="F5" s="258"/>
      <c r="G5" s="258"/>
      <c r="H5" s="258"/>
      <c r="I5" s="258"/>
      <c r="J5" s="258"/>
      <c r="K5" s="257"/>
    </row>
    <row r="6" spans="2:11" ht="15" customHeight="1">
      <c r="B6" s="256"/>
      <c r="C6" s="379" t="s">
        <v>1188</v>
      </c>
      <c r="D6" s="379"/>
      <c r="E6" s="379"/>
      <c r="F6" s="379"/>
      <c r="G6" s="379"/>
      <c r="H6" s="379"/>
      <c r="I6" s="379"/>
      <c r="J6" s="379"/>
      <c r="K6" s="257"/>
    </row>
    <row r="7" spans="2:11" ht="15" customHeight="1">
      <c r="B7" s="260"/>
      <c r="C7" s="379" t="s">
        <v>1189</v>
      </c>
      <c r="D7" s="379"/>
      <c r="E7" s="379"/>
      <c r="F7" s="379"/>
      <c r="G7" s="379"/>
      <c r="H7" s="379"/>
      <c r="I7" s="379"/>
      <c r="J7" s="379"/>
      <c r="K7" s="257"/>
    </row>
    <row r="8" spans="2:1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pans="2:11" ht="15" customHeight="1">
      <c r="B9" s="260"/>
      <c r="C9" s="379" t="s">
        <v>1190</v>
      </c>
      <c r="D9" s="379"/>
      <c r="E9" s="379"/>
      <c r="F9" s="379"/>
      <c r="G9" s="379"/>
      <c r="H9" s="379"/>
      <c r="I9" s="379"/>
      <c r="J9" s="379"/>
      <c r="K9" s="257"/>
    </row>
    <row r="10" spans="2:11" ht="15" customHeight="1">
      <c r="B10" s="260"/>
      <c r="C10" s="259"/>
      <c r="D10" s="379" t="s">
        <v>1191</v>
      </c>
      <c r="E10" s="379"/>
      <c r="F10" s="379"/>
      <c r="G10" s="379"/>
      <c r="H10" s="379"/>
      <c r="I10" s="379"/>
      <c r="J10" s="379"/>
      <c r="K10" s="257"/>
    </row>
    <row r="11" spans="2:11" ht="15" customHeight="1">
      <c r="B11" s="260"/>
      <c r="C11" s="261"/>
      <c r="D11" s="379" t="s">
        <v>1192</v>
      </c>
      <c r="E11" s="379"/>
      <c r="F11" s="379"/>
      <c r="G11" s="379"/>
      <c r="H11" s="379"/>
      <c r="I11" s="379"/>
      <c r="J11" s="379"/>
      <c r="K11" s="257"/>
    </row>
    <row r="12" spans="2:11" ht="12.75" customHeight="1">
      <c r="B12" s="260"/>
      <c r="C12" s="261"/>
      <c r="D12" s="261"/>
      <c r="E12" s="261"/>
      <c r="F12" s="261"/>
      <c r="G12" s="261"/>
      <c r="H12" s="261"/>
      <c r="I12" s="261"/>
      <c r="J12" s="261"/>
      <c r="K12" s="257"/>
    </row>
    <row r="13" spans="2:11" ht="15" customHeight="1">
      <c r="B13" s="260"/>
      <c r="C13" s="261"/>
      <c r="D13" s="379" t="s">
        <v>1193</v>
      </c>
      <c r="E13" s="379"/>
      <c r="F13" s="379"/>
      <c r="G13" s="379"/>
      <c r="H13" s="379"/>
      <c r="I13" s="379"/>
      <c r="J13" s="379"/>
      <c r="K13" s="257"/>
    </row>
    <row r="14" spans="2:11" ht="15" customHeight="1">
      <c r="B14" s="260"/>
      <c r="C14" s="261"/>
      <c r="D14" s="379" t="s">
        <v>1194</v>
      </c>
      <c r="E14" s="379"/>
      <c r="F14" s="379"/>
      <c r="G14" s="379"/>
      <c r="H14" s="379"/>
      <c r="I14" s="379"/>
      <c r="J14" s="379"/>
      <c r="K14" s="257"/>
    </row>
    <row r="15" spans="2:11" ht="15" customHeight="1">
      <c r="B15" s="260"/>
      <c r="C15" s="261"/>
      <c r="D15" s="379" t="s">
        <v>1195</v>
      </c>
      <c r="E15" s="379"/>
      <c r="F15" s="379"/>
      <c r="G15" s="379"/>
      <c r="H15" s="379"/>
      <c r="I15" s="379"/>
      <c r="J15" s="379"/>
      <c r="K15" s="257"/>
    </row>
    <row r="16" spans="2:11" ht="15" customHeight="1">
      <c r="B16" s="260"/>
      <c r="C16" s="261"/>
      <c r="D16" s="261"/>
      <c r="E16" s="262" t="s">
        <v>85</v>
      </c>
      <c r="F16" s="379" t="s">
        <v>1196</v>
      </c>
      <c r="G16" s="379"/>
      <c r="H16" s="379"/>
      <c r="I16" s="379"/>
      <c r="J16" s="379"/>
      <c r="K16" s="257"/>
    </row>
    <row r="17" spans="2:11" ht="15" customHeight="1">
      <c r="B17" s="260"/>
      <c r="C17" s="261"/>
      <c r="D17" s="261"/>
      <c r="E17" s="262" t="s">
        <v>80</v>
      </c>
      <c r="F17" s="379" t="s">
        <v>1197</v>
      </c>
      <c r="G17" s="379"/>
      <c r="H17" s="379"/>
      <c r="I17" s="379"/>
      <c r="J17" s="379"/>
      <c r="K17" s="257"/>
    </row>
    <row r="18" spans="2:11" ht="15" customHeight="1">
      <c r="B18" s="260"/>
      <c r="C18" s="261"/>
      <c r="D18" s="261"/>
      <c r="E18" s="262" t="s">
        <v>1198</v>
      </c>
      <c r="F18" s="379" t="s">
        <v>1199</v>
      </c>
      <c r="G18" s="379"/>
      <c r="H18" s="379"/>
      <c r="I18" s="379"/>
      <c r="J18" s="379"/>
      <c r="K18" s="257"/>
    </row>
    <row r="19" spans="2:11" ht="15" customHeight="1">
      <c r="B19" s="260"/>
      <c r="C19" s="261"/>
      <c r="D19" s="261"/>
      <c r="E19" s="262" t="s">
        <v>1200</v>
      </c>
      <c r="F19" s="379" t="s">
        <v>1201</v>
      </c>
      <c r="G19" s="379"/>
      <c r="H19" s="379"/>
      <c r="I19" s="379"/>
      <c r="J19" s="379"/>
      <c r="K19" s="257"/>
    </row>
    <row r="20" spans="2:11" ht="15" customHeight="1">
      <c r="B20" s="260"/>
      <c r="C20" s="261"/>
      <c r="D20" s="261"/>
      <c r="E20" s="262" t="s">
        <v>1202</v>
      </c>
      <c r="F20" s="379" t="s">
        <v>1203</v>
      </c>
      <c r="G20" s="379"/>
      <c r="H20" s="379"/>
      <c r="I20" s="379"/>
      <c r="J20" s="379"/>
      <c r="K20" s="257"/>
    </row>
    <row r="21" spans="2:11" ht="15" customHeight="1">
      <c r="B21" s="260"/>
      <c r="C21" s="261"/>
      <c r="D21" s="261"/>
      <c r="E21" s="262" t="s">
        <v>1204</v>
      </c>
      <c r="F21" s="379" t="s">
        <v>1205</v>
      </c>
      <c r="G21" s="379"/>
      <c r="H21" s="379"/>
      <c r="I21" s="379"/>
      <c r="J21" s="379"/>
      <c r="K21" s="257"/>
    </row>
    <row r="22" spans="2:11" ht="12.75" customHeight="1">
      <c r="B22" s="260"/>
      <c r="C22" s="261"/>
      <c r="D22" s="261"/>
      <c r="E22" s="261"/>
      <c r="F22" s="261"/>
      <c r="G22" s="261"/>
      <c r="H22" s="261"/>
      <c r="I22" s="261"/>
      <c r="J22" s="261"/>
      <c r="K22" s="257"/>
    </row>
    <row r="23" spans="2:11" ht="15" customHeight="1">
      <c r="B23" s="260"/>
      <c r="C23" s="379" t="s">
        <v>1206</v>
      </c>
      <c r="D23" s="379"/>
      <c r="E23" s="379"/>
      <c r="F23" s="379"/>
      <c r="G23" s="379"/>
      <c r="H23" s="379"/>
      <c r="I23" s="379"/>
      <c r="J23" s="379"/>
      <c r="K23" s="257"/>
    </row>
    <row r="24" spans="2:11" ht="15" customHeight="1">
      <c r="B24" s="260"/>
      <c r="C24" s="379" t="s">
        <v>1207</v>
      </c>
      <c r="D24" s="379"/>
      <c r="E24" s="379"/>
      <c r="F24" s="379"/>
      <c r="G24" s="379"/>
      <c r="H24" s="379"/>
      <c r="I24" s="379"/>
      <c r="J24" s="379"/>
      <c r="K24" s="257"/>
    </row>
    <row r="25" spans="2:11" ht="15" customHeight="1">
      <c r="B25" s="260"/>
      <c r="C25" s="259"/>
      <c r="D25" s="379" t="s">
        <v>1208</v>
      </c>
      <c r="E25" s="379"/>
      <c r="F25" s="379"/>
      <c r="G25" s="379"/>
      <c r="H25" s="379"/>
      <c r="I25" s="379"/>
      <c r="J25" s="379"/>
      <c r="K25" s="257"/>
    </row>
    <row r="26" spans="2:11" ht="15" customHeight="1">
      <c r="B26" s="260"/>
      <c r="C26" s="261"/>
      <c r="D26" s="379" t="s">
        <v>1209</v>
      </c>
      <c r="E26" s="379"/>
      <c r="F26" s="379"/>
      <c r="G26" s="379"/>
      <c r="H26" s="379"/>
      <c r="I26" s="379"/>
      <c r="J26" s="379"/>
      <c r="K26" s="257"/>
    </row>
    <row r="27" spans="2:11" ht="12.75" customHeight="1">
      <c r="B27" s="260"/>
      <c r="C27" s="261"/>
      <c r="D27" s="261"/>
      <c r="E27" s="261"/>
      <c r="F27" s="261"/>
      <c r="G27" s="261"/>
      <c r="H27" s="261"/>
      <c r="I27" s="261"/>
      <c r="J27" s="261"/>
      <c r="K27" s="257"/>
    </row>
    <row r="28" spans="2:11" ht="15" customHeight="1">
      <c r="B28" s="260"/>
      <c r="C28" s="261"/>
      <c r="D28" s="379" t="s">
        <v>1210</v>
      </c>
      <c r="E28" s="379"/>
      <c r="F28" s="379"/>
      <c r="G28" s="379"/>
      <c r="H28" s="379"/>
      <c r="I28" s="379"/>
      <c r="J28" s="379"/>
      <c r="K28" s="257"/>
    </row>
    <row r="29" spans="2:11" ht="15" customHeight="1">
      <c r="B29" s="260"/>
      <c r="C29" s="261"/>
      <c r="D29" s="379" t="s">
        <v>1211</v>
      </c>
      <c r="E29" s="379"/>
      <c r="F29" s="379"/>
      <c r="G29" s="379"/>
      <c r="H29" s="379"/>
      <c r="I29" s="379"/>
      <c r="J29" s="379"/>
      <c r="K29" s="257"/>
    </row>
    <row r="30" spans="2:11" ht="12.75" customHeight="1">
      <c r="B30" s="260"/>
      <c r="C30" s="261"/>
      <c r="D30" s="261"/>
      <c r="E30" s="261"/>
      <c r="F30" s="261"/>
      <c r="G30" s="261"/>
      <c r="H30" s="261"/>
      <c r="I30" s="261"/>
      <c r="J30" s="261"/>
      <c r="K30" s="257"/>
    </row>
    <row r="31" spans="2:11" ht="15" customHeight="1">
      <c r="B31" s="260"/>
      <c r="C31" s="261"/>
      <c r="D31" s="379" t="s">
        <v>1212</v>
      </c>
      <c r="E31" s="379"/>
      <c r="F31" s="379"/>
      <c r="G31" s="379"/>
      <c r="H31" s="379"/>
      <c r="I31" s="379"/>
      <c r="J31" s="379"/>
      <c r="K31" s="257"/>
    </row>
    <row r="32" spans="2:11" ht="15" customHeight="1">
      <c r="B32" s="260"/>
      <c r="C32" s="261"/>
      <c r="D32" s="379" t="s">
        <v>1213</v>
      </c>
      <c r="E32" s="379"/>
      <c r="F32" s="379"/>
      <c r="G32" s="379"/>
      <c r="H32" s="379"/>
      <c r="I32" s="379"/>
      <c r="J32" s="379"/>
      <c r="K32" s="257"/>
    </row>
    <row r="33" spans="2:11" ht="15" customHeight="1">
      <c r="B33" s="260"/>
      <c r="C33" s="261"/>
      <c r="D33" s="379" t="s">
        <v>1214</v>
      </c>
      <c r="E33" s="379"/>
      <c r="F33" s="379"/>
      <c r="G33" s="379"/>
      <c r="H33" s="379"/>
      <c r="I33" s="379"/>
      <c r="J33" s="379"/>
      <c r="K33" s="257"/>
    </row>
    <row r="34" spans="2:11" ht="15" customHeight="1">
      <c r="B34" s="260"/>
      <c r="C34" s="261"/>
      <c r="D34" s="259"/>
      <c r="E34" s="263" t="s">
        <v>109</v>
      </c>
      <c r="F34" s="259"/>
      <c r="G34" s="379" t="s">
        <v>1215</v>
      </c>
      <c r="H34" s="379"/>
      <c r="I34" s="379"/>
      <c r="J34" s="379"/>
      <c r="K34" s="257"/>
    </row>
    <row r="35" spans="2:11" ht="30.75" customHeight="1">
      <c r="B35" s="260"/>
      <c r="C35" s="261"/>
      <c r="D35" s="259"/>
      <c r="E35" s="263" t="s">
        <v>1216</v>
      </c>
      <c r="F35" s="259"/>
      <c r="G35" s="379" t="s">
        <v>1217</v>
      </c>
      <c r="H35" s="379"/>
      <c r="I35" s="379"/>
      <c r="J35" s="379"/>
      <c r="K35" s="257"/>
    </row>
    <row r="36" spans="2:11" ht="15" customHeight="1">
      <c r="B36" s="260"/>
      <c r="C36" s="261"/>
      <c r="D36" s="259"/>
      <c r="E36" s="263" t="s">
        <v>55</v>
      </c>
      <c r="F36" s="259"/>
      <c r="G36" s="379" t="s">
        <v>1218</v>
      </c>
      <c r="H36" s="379"/>
      <c r="I36" s="379"/>
      <c r="J36" s="379"/>
      <c r="K36" s="257"/>
    </row>
    <row r="37" spans="2:11" ht="15" customHeight="1">
      <c r="B37" s="260"/>
      <c r="C37" s="261"/>
      <c r="D37" s="259"/>
      <c r="E37" s="263" t="s">
        <v>110</v>
      </c>
      <c r="F37" s="259"/>
      <c r="G37" s="379" t="s">
        <v>1219</v>
      </c>
      <c r="H37" s="379"/>
      <c r="I37" s="379"/>
      <c r="J37" s="379"/>
      <c r="K37" s="257"/>
    </row>
    <row r="38" spans="2:11" ht="15" customHeight="1">
      <c r="B38" s="260"/>
      <c r="C38" s="261"/>
      <c r="D38" s="259"/>
      <c r="E38" s="263" t="s">
        <v>111</v>
      </c>
      <c r="F38" s="259"/>
      <c r="G38" s="379" t="s">
        <v>1220</v>
      </c>
      <c r="H38" s="379"/>
      <c r="I38" s="379"/>
      <c r="J38" s="379"/>
      <c r="K38" s="257"/>
    </row>
    <row r="39" spans="2:11" ht="15" customHeight="1">
      <c r="B39" s="260"/>
      <c r="C39" s="261"/>
      <c r="D39" s="259"/>
      <c r="E39" s="263" t="s">
        <v>112</v>
      </c>
      <c r="F39" s="259"/>
      <c r="G39" s="379" t="s">
        <v>1221</v>
      </c>
      <c r="H39" s="379"/>
      <c r="I39" s="379"/>
      <c r="J39" s="379"/>
      <c r="K39" s="257"/>
    </row>
    <row r="40" spans="2:11" ht="15" customHeight="1">
      <c r="B40" s="260"/>
      <c r="C40" s="261"/>
      <c r="D40" s="259"/>
      <c r="E40" s="263" t="s">
        <v>1222</v>
      </c>
      <c r="F40" s="259"/>
      <c r="G40" s="379" t="s">
        <v>1223</v>
      </c>
      <c r="H40" s="379"/>
      <c r="I40" s="379"/>
      <c r="J40" s="379"/>
      <c r="K40" s="257"/>
    </row>
    <row r="41" spans="2:11" ht="15" customHeight="1">
      <c r="B41" s="260"/>
      <c r="C41" s="261"/>
      <c r="D41" s="259"/>
      <c r="E41" s="263"/>
      <c r="F41" s="259"/>
      <c r="G41" s="379" t="s">
        <v>1224</v>
      </c>
      <c r="H41" s="379"/>
      <c r="I41" s="379"/>
      <c r="J41" s="379"/>
      <c r="K41" s="257"/>
    </row>
    <row r="42" spans="2:11" ht="15" customHeight="1">
      <c r="B42" s="260"/>
      <c r="C42" s="261"/>
      <c r="D42" s="259"/>
      <c r="E42" s="263" t="s">
        <v>1225</v>
      </c>
      <c r="F42" s="259"/>
      <c r="G42" s="379" t="s">
        <v>1226</v>
      </c>
      <c r="H42" s="379"/>
      <c r="I42" s="379"/>
      <c r="J42" s="379"/>
      <c r="K42" s="257"/>
    </row>
    <row r="43" spans="2:11" ht="15" customHeight="1">
      <c r="B43" s="260"/>
      <c r="C43" s="261"/>
      <c r="D43" s="259"/>
      <c r="E43" s="263" t="s">
        <v>114</v>
      </c>
      <c r="F43" s="259"/>
      <c r="G43" s="379" t="s">
        <v>1227</v>
      </c>
      <c r="H43" s="379"/>
      <c r="I43" s="379"/>
      <c r="J43" s="379"/>
      <c r="K43" s="257"/>
    </row>
    <row r="44" spans="2:11" ht="12.75" customHeight="1">
      <c r="B44" s="260"/>
      <c r="C44" s="261"/>
      <c r="D44" s="259"/>
      <c r="E44" s="259"/>
      <c r="F44" s="259"/>
      <c r="G44" s="259"/>
      <c r="H44" s="259"/>
      <c r="I44" s="259"/>
      <c r="J44" s="259"/>
      <c r="K44" s="257"/>
    </row>
    <row r="45" spans="2:11" ht="15" customHeight="1">
      <c r="B45" s="260"/>
      <c r="C45" s="261"/>
      <c r="D45" s="379" t="s">
        <v>1228</v>
      </c>
      <c r="E45" s="379"/>
      <c r="F45" s="379"/>
      <c r="G45" s="379"/>
      <c r="H45" s="379"/>
      <c r="I45" s="379"/>
      <c r="J45" s="379"/>
      <c r="K45" s="257"/>
    </row>
    <row r="46" spans="2:11" ht="15" customHeight="1">
      <c r="B46" s="260"/>
      <c r="C46" s="261"/>
      <c r="D46" s="261"/>
      <c r="E46" s="379" t="s">
        <v>1229</v>
      </c>
      <c r="F46" s="379"/>
      <c r="G46" s="379"/>
      <c r="H46" s="379"/>
      <c r="I46" s="379"/>
      <c r="J46" s="379"/>
      <c r="K46" s="257"/>
    </row>
    <row r="47" spans="2:11" ht="15" customHeight="1">
      <c r="B47" s="260"/>
      <c r="C47" s="261"/>
      <c r="D47" s="261"/>
      <c r="E47" s="379" t="s">
        <v>1230</v>
      </c>
      <c r="F47" s="379"/>
      <c r="G47" s="379"/>
      <c r="H47" s="379"/>
      <c r="I47" s="379"/>
      <c r="J47" s="379"/>
      <c r="K47" s="257"/>
    </row>
    <row r="48" spans="2:11" ht="15" customHeight="1">
      <c r="B48" s="260"/>
      <c r="C48" s="261"/>
      <c r="D48" s="261"/>
      <c r="E48" s="379" t="s">
        <v>1231</v>
      </c>
      <c r="F48" s="379"/>
      <c r="G48" s="379"/>
      <c r="H48" s="379"/>
      <c r="I48" s="379"/>
      <c r="J48" s="379"/>
      <c r="K48" s="257"/>
    </row>
    <row r="49" spans="2:11" ht="15" customHeight="1">
      <c r="B49" s="260"/>
      <c r="C49" s="261"/>
      <c r="D49" s="379" t="s">
        <v>1232</v>
      </c>
      <c r="E49" s="379"/>
      <c r="F49" s="379"/>
      <c r="G49" s="379"/>
      <c r="H49" s="379"/>
      <c r="I49" s="379"/>
      <c r="J49" s="379"/>
      <c r="K49" s="257"/>
    </row>
    <row r="50" spans="2:11" ht="25.5" customHeight="1">
      <c r="B50" s="256"/>
      <c r="C50" s="380" t="s">
        <v>1233</v>
      </c>
      <c r="D50" s="380"/>
      <c r="E50" s="380"/>
      <c r="F50" s="380"/>
      <c r="G50" s="380"/>
      <c r="H50" s="380"/>
      <c r="I50" s="380"/>
      <c r="J50" s="380"/>
      <c r="K50" s="257"/>
    </row>
    <row r="51" spans="2:11" ht="5.25" customHeight="1">
      <c r="B51" s="256"/>
      <c r="C51" s="258"/>
      <c r="D51" s="258"/>
      <c r="E51" s="258"/>
      <c r="F51" s="258"/>
      <c r="G51" s="258"/>
      <c r="H51" s="258"/>
      <c r="I51" s="258"/>
      <c r="J51" s="258"/>
      <c r="K51" s="257"/>
    </row>
    <row r="52" spans="2:11" ht="15" customHeight="1">
      <c r="B52" s="256"/>
      <c r="C52" s="379" t="s">
        <v>1234</v>
      </c>
      <c r="D52" s="379"/>
      <c r="E52" s="379"/>
      <c r="F52" s="379"/>
      <c r="G52" s="379"/>
      <c r="H52" s="379"/>
      <c r="I52" s="379"/>
      <c r="J52" s="379"/>
      <c r="K52" s="257"/>
    </row>
    <row r="53" spans="2:11" ht="15" customHeight="1">
      <c r="B53" s="256"/>
      <c r="C53" s="379" t="s">
        <v>1235</v>
      </c>
      <c r="D53" s="379"/>
      <c r="E53" s="379"/>
      <c r="F53" s="379"/>
      <c r="G53" s="379"/>
      <c r="H53" s="379"/>
      <c r="I53" s="379"/>
      <c r="J53" s="379"/>
      <c r="K53" s="257"/>
    </row>
    <row r="54" spans="2:11" ht="12.75" customHeight="1">
      <c r="B54" s="256"/>
      <c r="C54" s="259"/>
      <c r="D54" s="259"/>
      <c r="E54" s="259"/>
      <c r="F54" s="259"/>
      <c r="G54" s="259"/>
      <c r="H54" s="259"/>
      <c r="I54" s="259"/>
      <c r="J54" s="259"/>
      <c r="K54" s="257"/>
    </row>
    <row r="55" spans="2:11" ht="15" customHeight="1">
      <c r="B55" s="256"/>
      <c r="C55" s="379" t="s">
        <v>1236</v>
      </c>
      <c r="D55" s="379"/>
      <c r="E55" s="379"/>
      <c r="F55" s="379"/>
      <c r="G55" s="379"/>
      <c r="H55" s="379"/>
      <c r="I55" s="379"/>
      <c r="J55" s="379"/>
      <c r="K55" s="257"/>
    </row>
    <row r="56" spans="2:11" ht="15" customHeight="1">
      <c r="B56" s="256"/>
      <c r="C56" s="261"/>
      <c r="D56" s="379" t="s">
        <v>1237</v>
      </c>
      <c r="E56" s="379"/>
      <c r="F56" s="379"/>
      <c r="G56" s="379"/>
      <c r="H56" s="379"/>
      <c r="I56" s="379"/>
      <c r="J56" s="379"/>
      <c r="K56" s="257"/>
    </row>
    <row r="57" spans="2:11" ht="15" customHeight="1">
      <c r="B57" s="256"/>
      <c r="C57" s="261"/>
      <c r="D57" s="379" t="s">
        <v>1238</v>
      </c>
      <c r="E57" s="379"/>
      <c r="F57" s="379"/>
      <c r="G57" s="379"/>
      <c r="H57" s="379"/>
      <c r="I57" s="379"/>
      <c r="J57" s="379"/>
      <c r="K57" s="257"/>
    </row>
    <row r="58" spans="2:11" ht="15" customHeight="1">
      <c r="B58" s="256"/>
      <c r="C58" s="261"/>
      <c r="D58" s="379" t="s">
        <v>1239</v>
      </c>
      <c r="E58" s="379"/>
      <c r="F58" s="379"/>
      <c r="G58" s="379"/>
      <c r="H58" s="379"/>
      <c r="I58" s="379"/>
      <c r="J58" s="379"/>
      <c r="K58" s="257"/>
    </row>
    <row r="59" spans="2:11" ht="15" customHeight="1">
      <c r="B59" s="256"/>
      <c r="C59" s="261"/>
      <c r="D59" s="379" t="s">
        <v>1240</v>
      </c>
      <c r="E59" s="379"/>
      <c r="F59" s="379"/>
      <c r="G59" s="379"/>
      <c r="H59" s="379"/>
      <c r="I59" s="379"/>
      <c r="J59" s="379"/>
      <c r="K59" s="257"/>
    </row>
    <row r="60" spans="2:11" ht="15" customHeight="1">
      <c r="B60" s="256"/>
      <c r="C60" s="261"/>
      <c r="D60" s="378" t="s">
        <v>1241</v>
      </c>
      <c r="E60" s="378"/>
      <c r="F60" s="378"/>
      <c r="G60" s="378"/>
      <c r="H60" s="378"/>
      <c r="I60" s="378"/>
      <c r="J60" s="378"/>
      <c r="K60" s="257"/>
    </row>
    <row r="61" spans="2:11" ht="15" customHeight="1">
      <c r="B61" s="256"/>
      <c r="C61" s="261"/>
      <c r="D61" s="379" t="s">
        <v>1242</v>
      </c>
      <c r="E61" s="379"/>
      <c r="F61" s="379"/>
      <c r="G61" s="379"/>
      <c r="H61" s="379"/>
      <c r="I61" s="379"/>
      <c r="J61" s="379"/>
      <c r="K61" s="257"/>
    </row>
    <row r="62" spans="2:11" ht="12.75" customHeight="1">
      <c r="B62" s="256"/>
      <c r="C62" s="261"/>
      <c r="D62" s="261"/>
      <c r="E62" s="264"/>
      <c r="F62" s="261"/>
      <c r="G62" s="261"/>
      <c r="H62" s="261"/>
      <c r="I62" s="261"/>
      <c r="J62" s="261"/>
      <c r="K62" s="257"/>
    </row>
    <row r="63" spans="2:11" ht="15" customHeight="1">
      <c r="B63" s="256"/>
      <c r="C63" s="261"/>
      <c r="D63" s="379" t="s">
        <v>1243</v>
      </c>
      <c r="E63" s="379"/>
      <c r="F63" s="379"/>
      <c r="G63" s="379"/>
      <c r="H63" s="379"/>
      <c r="I63" s="379"/>
      <c r="J63" s="379"/>
      <c r="K63" s="257"/>
    </row>
    <row r="64" spans="2:11" ht="15" customHeight="1">
      <c r="B64" s="256"/>
      <c r="C64" s="261"/>
      <c r="D64" s="378" t="s">
        <v>1244</v>
      </c>
      <c r="E64" s="378"/>
      <c r="F64" s="378"/>
      <c r="G64" s="378"/>
      <c r="H64" s="378"/>
      <c r="I64" s="378"/>
      <c r="J64" s="378"/>
      <c r="K64" s="257"/>
    </row>
    <row r="65" spans="2:11" ht="15" customHeight="1">
      <c r="B65" s="256"/>
      <c r="C65" s="261"/>
      <c r="D65" s="379" t="s">
        <v>1245</v>
      </c>
      <c r="E65" s="379"/>
      <c r="F65" s="379"/>
      <c r="G65" s="379"/>
      <c r="H65" s="379"/>
      <c r="I65" s="379"/>
      <c r="J65" s="379"/>
      <c r="K65" s="257"/>
    </row>
    <row r="66" spans="2:11" ht="15" customHeight="1">
      <c r="B66" s="256"/>
      <c r="C66" s="261"/>
      <c r="D66" s="379" t="s">
        <v>1246</v>
      </c>
      <c r="E66" s="379"/>
      <c r="F66" s="379"/>
      <c r="G66" s="379"/>
      <c r="H66" s="379"/>
      <c r="I66" s="379"/>
      <c r="J66" s="379"/>
      <c r="K66" s="257"/>
    </row>
    <row r="67" spans="2:11" ht="15" customHeight="1">
      <c r="B67" s="256"/>
      <c r="C67" s="261"/>
      <c r="D67" s="379" t="s">
        <v>1247</v>
      </c>
      <c r="E67" s="379"/>
      <c r="F67" s="379"/>
      <c r="G67" s="379"/>
      <c r="H67" s="379"/>
      <c r="I67" s="379"/>
      <c r="J67" s="379"/>
      <c r="K67" s="257"/>
    </row>
    <row r="68" spans="2:11" ht="15" customHeight="1">
      <c r="B68" s="256"/>
      <c r="C68" s="261"/>
      <c r="D68" s="379" t="s">
        <v>1248</v>
      </c>
      <c r="E68" s="379"/>
      <c r="F68" s="379"/>
      <c r="G68" s="379"/>
      <c r="H68" s="379"/>
      <c r="I68" s="379"/>
      <c r="J68" s="379"/>
      <c r="K68" s="257"/>
    </row>
    <row r="69" spans="2:11" ht="12.75" customHeight="1">
      <c r="B69" s="265"/>
      <c r="C69" s="266"/>
      <c r="D69" s="266"/>
      <c r="E69" s="266"/>
      <c r="F69" s="266"/>
      <c r="G69" s="266"/>
      <c r="H69" s="266"/>
      <c r="I69" s="266"/>
      <c r="J69" s="266"/>
      <c r="K69" s="267"/>
    </row>
    <row r="70" spans="2:11" ht="18.75" customHeight="1">
      <c r="B70" s="268"/>
      <c r="C70" s="268"/>
      <c r="D70" s="268"/>
      <c r="E70" s="268"/>
      <c r="F70" s="268"/>
      <c r="G70" s="268"/>
      <c r="H70" s="268"/>
      <c r="I70" s="268"/>
      <c r="J70" s="268"/>
      <c r="K70" s="269"/>
    </row>
    <row r="71" spans="2:11" ht="18.75" customHeight="1">
      <c r="B71" s="269"/>
      <c r="C71" s="269"/>
      <c r="D71" s="269"/>
      <c r="E71" s="269"/>
      <c r="F71" s="269"/>
      <c r="G71" s="269"/>
      <c r="H71" s="269"/>
      <c r="I71" s="269"/>
      <c r="J71" s="269"/>
      <c r="K71" s="269"/>
    </row>
    <row r="72" spans="2:11" ht="7.5" customHeight="1">
      <c r="B72" s="270"/>
      <c r="C72" s="271"/>
      <c r="D72" s="271"/>
      <c r="E72" s="271"/>
      <c r="F72" s="271"/>
      <c r="G72" s="271"/>
      <c r="H72" s="271"/>
      <c r="I72" s="271"/>
      <c r="J72" s="271"/>
      <c r="K72" s="272"/>
    </row>
    <row r="73" spans="2:11" ht="45" customHeight="1">
      <c r="B73" s="273"/>
      <c r="C73" s="377" t="s">
        <v>91</v>
      </c>
      <c r="D73" s="377"/>
      <c r="E73" s="377"/>
      <c r="F73" s="377"/>
      <c r="G73" s="377"/>
      <c r="H73" s="377"/>
      <c r="I73" s="377"/>
      <c r="J73" s="377"/>
      <c r="K73" s="274"/>
    </row>
    <row r="74" spans="2:11" ht="17.25" customHeight="1">
      <c r="B74" s="273"/>
      <c r="C74" s="275" t="s">
        <v>1249</v>
      </c>
      <c r="D74" s="275"/>
      <c r="E74" s="275"/>
      <c r="F74" s="275" t="s">
        <v>1250</v>
      </c>
      <c r="G74" s="276"/>
      <c r="H74" s="275" t="s">
        <v>110</v>
      </c>
      <c r="I74" s="275" t="s">
        <v>59</v>
      </c>
      <c r="J74" s="275" t="s">
        <v>1251</v>
      </c>
      <c r="K74" s="274"/>
    </row>
    <row r="75" spans="2:11" ht="17.25" customHeight="1">
      <c r="B75" s="273"/>
      <c r="C75" s="277" t="s">
        <v>1252</v>
      </c>
      <c r="D75" s="277"/>
      <c r="E75" s="277"/>
      <c r="F75" s="278" t="s">
        <v>1253</v>
      </c>
      <c r="G75" s="279"/>
      <c r="H75" s="277"/>
      <c r="I75" s="277"/>
      <c r="J75" s="277" t="s">
        <v>1254</v>
      </c>
      <c r="K75" s="274"/>
    </row>
    <row r="76" spans="2:11" ht="5.25" customHeight="1">
      <c r="B76" s="273"/>
      <c r="C76" s="280"/>
      <c r="D76" s="280"/>
      <c r="E76" s="280"/>
      <c r="F76" s="280"/>
      <c r="G76" s="281"/>
      <c r="H76" s="280"/>
      <c r="I76" s="280"/>
      <c r="J76" s="280"/>
      <c r="K76" s="274"/>
    </row>
    <row r="77" spans="2:11" ht="15" customHeight="1">
      <c r="B77" s="273"/>
      <c r="C77" s="263" t="s">
        <v>55</v>
      </c>
      <c r="D77" s="280"/>
      <c r="E77" s="280"/>
      <c r="F77" s="282" t="s">
        <v>1255</v>
      </c>
      <c r="G77" s="281"/>
      <c r="H77" s="263" t="s">
        <v>1256</v>
      </c>
      <c r="I77" s="263" t="s">
        <v>1257</v>
      </c>
      <c r="J77" s="263">
        <v>20</v>
      </c>
      <c r="K77" s="274"/>
    </row>
    <row r="78" spans="2:11" ht="15" customHeight="1">
      <c r="B78" s="273"/>
      <c r="C78" s="263" t="s">
        <v>1258</v>
      </c>
      <c r="D78" s="263"/>
      <c r="E78" s="263"/>
      <c r="F78" s="282" t="s">
        <v>1255</v>
      </c>
      <c r="G78" s="281"/>
      <c r="H78" s="263" t="s">
        <v>1259</v>
      </c>
      <c r="I78" s="263" t="s">
        <v>1257</v>
      </c>
      <c r="J78" s="263">
        <v>120</v>
      </c>
      <c r="K78" s="274"/>
    </row>
    <row r="79" spans="2:11" ht="15" customHeight="1">
      <c r="B79" s="283"/>
      <c r="C79" s="263" t="s">
        <v>1260</v>
      </c>
      <c r="D79" s="263"/>
      <c r="E79" s="263"/>
      <c r="F79" s="282" t="s">
        <v>1261</v>
      </c>
      <c r="G79" s="281"/>
      <c r="H79" s="263" t="s">
        <v>1262</v>
      </c>
      <c r="I79" s="263" t="s">
        <v>1257</v>
      </c>
      <c r="J79" s="263">
        <v>50</v>
      </c>
      <c r="K79" s="274"/>
    </row>
    <row r="80" spans="2:11" ht="15" customHeight="1">
      <c r="B80" s="283"/>
      <c r="C80" s="263" t="s">
        <v>1263</v>
      </c>
      <c r="D80" s="263"/>
      <c r="E80" s="263"/>
      <c r="F80" s="282" t="s">
        <v>1255</v>
      </c>
      <c r="G80" s="281"/>
      <c r="H80" s="263" t="s">
        <v>1264</v>
      </c>
      <c r="I80" s="263" t="s">
        <v>1265</v>
      </c>
      <c r="J80" s="263"/>
      <c r="K80" s="274"/>
    </row>
    <row r="81" spans="2:11" ht="15" customHeight="1">
      <c r="B81" s="283"/>
      <c r="C81" s="284" t="s">
        <v>1266</v>
      </c>
      <c r="D81" s="284"/>
      <c r="E81" s="284"/>
      <c r="F81" s="285" t="s">
        <v>1261</v>
      </c>
      <c r="G81" s="284"/>
      <c r="H81" s="284" t="s">
        <v>1267</v>
      </c>
      <c r="I81" s="284" t="s">
        <v>1257</v>
      </c>
      <c r="J81" s="284">
        <v>15</v>
      </c>
      <c r="K81" s="274"/>
    </row>
    <row r="82" spans="2:11" ht="15" customHeight="1">
      <c r="B82" s="283"/>
      <c r="C82" s="284" t="s">
        <v>1268</v>
      </c>
      <c r="D82" s="284"/>
      <c r="E82" s="284"/>
      <c r="F82" s="285" t="s">
        <v>1261</v>
      </c>
      <c r="G82" s="284"/>
      <c r="H82" s="284" t="s">
        <v>1269</v>
      </c>
      <c r="I82" s="284" t="s">
        <v>1257</v>
      </c>
      <c r="J82" s="284">
        <v>15</v>
      </c>
      <c r="K82" s="274"/>
    </row>
    <row r="83" spans="2:11" ht="15" customHeight="1">
      <c r="B83" s="283"/>
      <c r="C83" s="284" t="s">
        <v>1270</v>
      </c>
      <c r="D83" s="284"/>
      <c r="E83" s="284"/>
      <c r="F83" s="285" t="s">
        <v>1261</v>
      </c>
      <c r="G83" s="284"/>
      <c r="H83" s="284" t="s">
        <v>1271</v>
      </c>
      <c r="I83" s="284" t="s">
        <v>1257</v>
      </c>
      <c r="J83" s="284">
        <v>20</v>
      </c>
      <c r="K83" s="274"/>
    </row>
    <row r="84" spans="2:11" ht="15" customHeight="1">
      <c r="B84" s="283"/>
      <c r="C84" s="284" t="s">
        <v>1272</v>
      </c>
      <c r="D84" s="284"/>
      <c r="E84" s="284"/>
      <c r="F84" s="285" t="s">
        <v>1261</v>
      </c>
      <c r="G84" s="284"/>
      <c r="H84" s="284" t="s">
        <v>1273</v>
      </c>
      <c r="I84" s="284" t="s">
        <v>1257</v>
      </c>
      <c r="J84" s="284">
        <v>20</v>
      </c>
      <c r="K84" s="274"/>
    </row>
    <row r="85" spans="2:11" ht="15" customHeight="1">
      <c r="B85" s="283"/>
      <c r="C85" s="263" t="s">
        <v>1274</v>
      </c>
      <c r="D85" s="263"/>
      <c r="E85" s="263"/>
      <c r="F85" s="282" t="s">
        <v>1261</v>
      </c>
      <c r="G85" s="281"/>
      <c r="H85" s="263" t="s">
        <v>1275</v>
      </c>
      <c r="I85" s="263" t="s">
        <v>1257</v>
      </c>
      <c r="J85" s="263">
        <v>50</v>
      </c>
      <c r="K85" s="274"/>
    </row>
    <row r="86" spans="2:11" ht="15" customHeight="1">
      <c r="B86" s="283"/>
      <c r="C86" s="263" t="s">
        <v>1276</v>
      </c>
      <c r="D86" s="263"/>
      <c r="E86" s="263"/>
      <c r="F86" s="282" t="s">
        <v>1261</v>
      </c>
      <c r="G86" s="281"/>
      <c r="H86" s="263" t="s">
        <v>1277</v>
      </c>
      <c r="I86" s="263" t="s">
        <v>1257</v>
      </c>
      <c r="J86" s="263">
        <v>20</v>
      </c>
      <c r="K86" s="274"/>
    </row>
    <row r="87" spans="2:11" ht="15" customHeight="1">
      <c r="B87" s="283"/>
      <c r="C87" s="263" t="s">
        <v>1278</v>
      </c>
      <c r="D87" s="263"/>
      <c r="E87" s="263"/>
      <c r="F87" s="282" t="s">
        <v>1261</v>
      </c>
      <c r="G87" s="281"/>
      <c r="H87" s="263" t="s">
        <v>1279</v>
      </c>
      <c r="I87" s="263" t="s">
        <v>1257</v>
      </c>
      <c r="J87" s="263">
        <v>20</v>
      </c>
      <c r="K87" s="274"/>
    </row>
    <row r="88" spans="2:11" ht="15" customHeight="1">
      <c r="B88" s="283"/>
      <c r="C88" s="263" t="s">
        <v>1280</v>
      </c>
      <c r="D88" s="263"/>
      <c r="E88" s="263"/>
      <c r="F88" s="282" t="s">
        <v>1261</v>
      </c>
      <c r="G88" s="281"/>
      <c r="H88" s="263" t="s">
        <v>1281</v>
      </c>
      <c r="I88" s="263" t="s">
        <v>1257</v>
      </c>
      <c r="J88" s="263">
        <v>50</v>
      </c>
      <c r="K88" s="274"/>
    </row>
    <row r="89" spans="2:11" ht="15" customHeight="1">
      <c r="B89" s="283"/>
      <c r="C89" s="263" t="s">
        <v>1282</v>
      </c>
      <c r="D89" s="263"/>
      <c r="E89" s="263"/>
      <c r="F89" s="282" t="s">
        <v>1261</v>
      </c>
      <c r="G89" s="281"/>
      <c r="H89" s="263" t="s">
        <v>1282</v>
      </c>
      <c r="I89" s="263" t="s">
        <v>1257</v>
      </c>
      <c r="J89" s="263">
        <v>50</v>
      </c>
      <c r="K89" s="274"/>
    </row>
    <row r="90" spans="2:11" ht="15" customHeight="1">
      <c r="B90" s="283"/>
      <c r="C90" s="263" t="s">
        <v>115</v>
      </c>
      <c r="D90" s="263"/>
      <c r="E90" s="263"/>
      <c r="F90" s="282" t="s">
        <v>1261</v>
      </c>
      <c r="G90" s="281"/>
      <c r="H90" s="263" t="s">
        <v>1283</v>
      </c>
      <c r="I90" s="263" t="s">
        <v>1257</v>
      </c>
      <c r="J90" s="263">
        <v>255</v>
      </c>
      <c r="K90" s="274"/>
    </row>
    <row r="91" spans="2:11" ht="15" customHeight="1">
      <c r="B91" s="283"/>
      <c r="C91" s="263" t="s">
        <v>1284</v>
      </c>
      <c r="D91" s="263"/>
      <c r="E91" s="263"/>
      <c r="F91" s="282" t="s">
        <v>1255</v>
      </c>
      <c r="G91" s="281"/>
      <c r="H91" s="263" t="s">
        <v>1285</v>
      </c>
      <c r="I91" s="263" t="s">
        <v>1286</v>
      </c>
      <c r="J91" s="263"/>
      <c r="K91" s="274"/>
    </row>
    <row r="92" spans="2:11" ht="15" customHeight="1">
      <c r="B92" s="283"/>
      <c r="C92" s="263" t="s">
        <v>1287</v>
      </c>
      <c r="D92" s="263"/>
      <c r="E92" s="263"/>
      <c r="F92" s="282" t="s">
        <v>1255</v>
      </c>
      <c r="G92" s="281"/>
      <c r="H92" s="263" t="s">
        <v>1288</v>
      </c>
      <c r="I92" s="263" t="s">
        <v>1289</v>
      </c>
      <c r="J92" s="263"/>
      <c r="K92" s="274"/>
    </row>
    <row r="93" spans="2:11" ht="15" customHeight="1">
      <c r="B93" s="283"/>
      <c r="C93" s="263" t="s">
        <v>1290</v>
      </c>
      <c r="D93" s="263"/>
      <c r="E93" s="263"/>
      <c r="F93" s="282" t="s">
        <v>1255</v>
      </c>
      <c r="G93" s="281"/>
      <c r="H93" s="263" t="s">
        <v>1290</v>
      </c>
      <c r="I93" s="263" t="s">
        <v>1289</v>
      </c>
      <c r="J93" s="263"/>
      <c r="K93" s="274"/>
    </row>
    <row r="94" spans="2:11" ht="15" customHeight="1">
      <c r="B94" s="283"/>
      <c r="C94" s="263" t="s">
        <v>40</v>
      </c>
      <c r="D94" s="263"/>
      <c r="E94" s="263"/>
      <c r="F94" s="282" t="s">
        <v>1255</v>
      </c>
      <c r="G94" s="281"/>
      <c r="H94" s="263" t="s">
        <v>1291</v>
      </c>
      <c r="I94" s="263" t="s">
        <v>1289</v>
      </c>
      <c r="J94" s="263"/>
      <c r="K94" s="274"/>
    </row>
    <row r="95" spans="2:11" ht="15" customHeight="1">
      <c r="B95" s="283"/>
      <c r="C95" s="263" t="s">
        <v>50</v>
      </c>
      <c r="D95" s="263"/>
      <c r="E95" s="263"/>
      <c r="F95" s="282" t="s">
        <v>1255</v>
      </c>
      <c r="G95" s="281"/>
      <c r="H95" s="263" t="s">
        <v>1292</v>
      </c>
      <c r="I95" s="263" t="s">
        <v>1289</v>
      </c>
      <c r="J95" s="263"/>
      <c r="K95" s="274"/>
    </row>
    <row r="96" spans="2:11" ht="15" customHeight="1">
      <c r="B96" s="286"/>
      <c r="C96" s="287"/>
      <c r="D96" s="287"/>
      <c r="E96" s="287"/>
      <c r="F96" s="287"/>
      <c r="G96" s="287"/>
      <c r="H96" s="287"/>
      <c r="I96" s="287"/>
      <c r="J96" s="287"/>
      <c r="K96" s="288"/>
    </row>
    <row r="97" spans="2:11" ht="18.75" customHeight="1">
      <c r="B97" s="289"/>
      <c r="C97" s="290"/>
      <c r="D97" s="290"/>
      <c r="E97" s="290"/>
      <c r="F97" s="290"/>
      <c r="G97" s="290"/>
      <c r="H97" s="290"/>
      <c r="I97" s="290"/>
      <c r="J97" s="290"/>
      <c r="K97" s="289"/>
    </row>
    <row r="98" spans="2:11" ht="18.75" customHeight="1">
      <c r="B98" s="269"/>
      <c r="C98" s="269"/>
      <c r="D98" s="269"/>
      <c r="E98" s="269"/>
      <c r="F98" s="269"/>
      <c r="G98" s="269"/>
      <c r="H98" s="269"/>
      <c r="I98" s="269"/>
      <c r="J98" s="269"/>
      <c r="K98" s="269"/>
    </row>
    <row r="99" spans="2:11" ht="7.5" customHeight="1">
      <c r="B99" s="270"/>
      <c r="C99" s="271"/>
      <c r="D99" s="271"/>
      <c r="E99" s="271"/>
      <c r="F99" s="271"/>
      <c r="G99" s="271"/>
      <c r="H99" s="271"/>
      <c r="I99" s="271"/>
      <c r="J99" s="271"/>
      <c r="K99" s="272"/>
    </row>
    <row r="100" spans="2:11" ht="45" customHeight="1">
      <c r="B100" s="273"/>
      <c r="C100" s="377" t="s">
        <v>1293</v>
      </c>
      <c r="D100" s="377"/>
      <c r="E100" s="377"/>
      <c r="F100" s="377"/>
      <c r="G100" s="377"/>
      <c r="H100" s="377"/>
      <c r="I100" s="377"/>
      <c r="J100" s="377"/>
      <c r="K100" s="274"/>
    </row>
    <row r="101" spans="2:11" ht="17.25" customHeight="1">
      <c r="B101" s="273"/>
      <c r="C101" s="275" t="s">
        <v>1249</v>
      </c>
      <c r="D101" s="275"/>
      <c r="E101" s="275"/>
      <c r="F101" s="275" t="s">
        <v>1250</v>
      </c>
      <c r="G101" s="276"/>
      <c r="H101" s="275" t="s">
        <v>110</v>
      </c>
      <c r="I101" s="275" t="s">
        <v>59</v>
      </c>
      <c r="J101" s="275" t="s">
        <v>1251</v>
      </c>
      <c r="K101" s="274"/>
    </row>
    <row r="102" spans="2:11" ht="17.25" customHeight="1">
      <c r="B102" s="273"/>
      <c r="C102" s="277" t="s">
        <v>1252</v>
      </c>
      <c r="D102" s="277"/>
      <c r="E102" s="277"/>
      <c r="F102" s="278" t="s">
        <v>1253</v>
      </c>
      <c r="G102" s="279"/>
      <c r="H102" s="277"/>
      <c r="I102" s="277"/>
      <c r="J102" s="277" t="s">
        <v>1254</v>
      </c>
      <c r="K102" s="274"/>
    </row>
    <row r="103" spans="2:11" ht="5.25" customHeight="1">
      <c r="B103" s="273"/>
      <c r="C103" s="275"/>
      <c r="D103" s="275"/>
      <c r="E103" s="275"/>
      <c r="F103" s="275"/>
      <c r="G103" s="291"/>
      <c r="H103" s="275"/>
      <c r="I103" s="275"/>
      <c r="J103" s="275"/>
      <c r="K103" s="274"/>
    </row>
    <row r="104" spans="2:11" ht="15" customHeight="1">
      <c r="B104" s="273"/>
      <c r="C104" s="263" t="s">
        <v>55</v>
      </c>
      <c r="D104" s="280"/>
      <c r="E104" s="280"/>
      <c r="F104" s="282" t="s">
        <v>1255</v>
      </c>
      <c r="G104" s="291"/>
      <c r="H104" s="263" t="s">
        <v>1294</v>
      </c>
      <c r="I104" s="263" t="s">
        <v>1257</v>
      </c>
      <c r="J104" s="263">
        <v>20</v>
      </c>
      <c r="K104" s="274"/>
    </row>
    <row r="105" spans="2:11" ht="15" customHeight="1">
      <c r="B105" s="273"/>
      <c r="C105" s="263" t="s">
        <v>1258</v>
      </c>
      <c r="D105" s="263"/>
      <c r="E105" s="263"/>
      <c r="F105" s="282" t="s">
        <v>1255</v>
      </c>
      <c r="G105" s="263"/>
      <c r="H105" s="263" t="s">
        <v>1294</v>
      </c>
      <c r="I105" s="263" t="s">
        <v>1257</v>
      </c>
      <c r="J105" s="263">
        <v>120</v>
      </c>
      <c r="K105" s="274"/>
    </row>
    <row r="106" spans="2:11" ht="15" customHeight="1">
      <c r="B106" s="283"/>
      <c r="C106" s="263" t="s">
        <v>1260</v>
      </c>
      <c r="D106" s="263"/>
      <c r="E106" s="263"/>
      <c r="F106" s="282" t="s">
        <v>1261</v>
      </c>
      <c r="G106" s="263"/>
      <c r="H106" s="263" t="s">
        <v>1294</v>
      </c>
      <c r="I106" s="263" t="s">
        <v>1257</v>
      </c>
      <c r="J106" s="263">
        <v>50</v>
      </c>
      <c r="K106" s="274"/>
    </row>
    <row r="107" spans="2:11" ht="15" customHeight="1">
      <c r="B107" s="283"/>
      <c r="C107" s="263" t="s">
        <v>1263</v>
      </c>
      <c r="D107" s="263"/>
      <c r="E107" s="263"/>
      <c r="F107" s="282" t="s">
        <v>1255</v>
      </c>
      <c r="G107" s="263"/>
      <c r="H107" s="263" t="s">
        <v>1294</v>
      </c>
      <c r="I107" s="263" t="s">
        <v>1265</v>
      </c>
      <c r="J107" s="263"/>
      <c r="K107" s="274"/>
    </row>
    <row r="108" spans="2:11" ht="15" customHeight="1">
      <c r="B108" s="283"/>
      <c r="C108" s="263" t="s">
        <v>1274</v>
      </c>
      <c r="D108" s="263"/>
      <c r="E108" s="263"/>
      <c r="F108" s="282" t="s">
        <v>1261</v>
      </c>
      <c r="G108" s="263"/>
      <c r="H108" s="263" t="s">
        <v>1294</v>
      </c>
      <c r="I108" s="263" t="s">
        <v>1257</v>
      </c>
      <c r="J108" s="263">
        <v>50</v>
      </c>
      <c r="K108" s="274"/>
    </row>
    <row r="109" spans="2:11" ht="15" customHeight="1">
      <c r="B109" s="283"/>
      <c r="C109" s="263" t="s">
        <v>1282</v>
      </c>
      <c r="D109" s="263"/>
      <c r="E109" s="263"/>
      <c r="F109" s="282" t="s">
        <v>1261</v>
      </c>
      <c r="G109" s="263"/>
      <c r="H109" s="263" t="s">
        <v>1294</v>
      </c>
      <c r="I109" s="263" t="s">
        <v>1257</v>
      </c>
      <c r="J109" s="263">
        <v>50</v>
      </c>
      <c r="K109" s="274"/>
    </row>
    <row r="110" spans="2:11" ht="15" customHeight="1">
      <c r="B110" s="283"/>
      <c r="C110" s="263" t="s">
        <v>1280</v>
      </c>
      <c r="D110" s="263"/>
      <c r="E110" s="263"/>
      <c r="F110" s="282" t="s">
        <v>1261</v>
      </c>
      <c r="G110" s="263"/>
      <c r="H110" s="263" t="s">
        <v>1294</v>
      </c>
      <c r="I110" s="263" t="s">
        <v>1257</v>
      </c>
      <c r="J110" s="263">
        <v>50</v>
      </c>
      <c r="K110" s="274"/>
    </row>
    <row r="111" spans="2:11" ht="15" customHeight="1">
      <c r="B111" s="283"/>
      <c r="C111" s="263" t="s">
        <v>55</v>
      </c>
      <c r="D111" s="263"/>
      <c r="E111" s="263"/>
      <c r="F111" s="282" t="s">
        <v>1255</v>
      </c>
      <c r="G111" s="263"/>
      <c r="H111" s="263" t="s">
        <v>1295</v>
      </c>
      <c r="I111" s="263" t="s">
        <v>1257</v>
      </c>
      <c r="J111" s="263">
        <v>20</v>
      </c>
      <c r="K111" s="274"/>
    </row>
    <row r="112" spans="2:11" ht="15" customHeight="1">
      <c r="B112" s="283"/>
      <c r="C112" s="263" t="s">
        <v>1296</v>
      </c>
      <c r="D112" s="263"/>
      <c r="E112" s="263"/>
      <c r="F112" s="282" t="s">
        <v>1255</v>
      </c>
      <c r="G112" s="263"/>
      <c r="H112" s="263" t="s">
        <v>1297</v>
      </c>
      <c r="I112" s="263" t="s">
        <v>1257</v>
      </c>
      <c r="J112" s="263">
        <v>120</v>
      </c>
      <c r="K112" s="274"/>
    </row>
    <row r="113" spans="2:11" ht="15" customHeight="1">
      <c r="B113" s="283"/>
      <c r="C113" s="263" t="s">
        <v>40</v>
      </c>
      <c r="D113" s="263"/>
      <c r="E113" s="263"/>
      <c r="F113" s="282" t="s">
        <v>1255</v>
      </c>
      <c r="G113" s="263"/>
      <c r="H113" s="263" t="s">
        <v>1298</v>
      </c>
      <c r="I113" s="263" t="s">
        <v>1289</v>
      </c>
      <c r="J113" s="263"/>
      <c r="K113" s="274"/>
    </row>
    <row r="114" spans="2:11" ht="15" customHeight="1">
      <c r="B114" s="283"/>
      <c r="C114" s="263" t="s">
        <v>50</v>
      </c>
      <c r="D114" s="263"/>
      <c r="E114" s="263"/>
      <c r="F114" s="282" t="s">
        <v>1255</v>
      </c>
      <c r="G114" s="263"/>
      <c r="H114" s="263" t="s">
        <v>1299</v>
      </c>
      <c r="I114" s="263" t="s">
        <v>1289</v>
      </c>
      <c r="J114" s="263"/>
      <c r="K114" s="274"/>
    </row>
    <row r="115" spans="2:11" ht="15" customHeight="1">
      <c r="B115" s="283"/>
      <c r="C115" s="263" t="s">
        <v>59</v>
      </c>
      <c r="D115" s="263"/>
      <c r="E115" s="263"/>
      <c r="F115" s="282" t="s">
        <v>1255</v>
      </c>
      <c r="G115" s="263"/>
      <c r="H115" s="263" t="s">
        <v>1300</v>
      </c>
      <c r="I115" s="263" t="s">
        <v>1301</v>
      </c>
      <c r="J115" s="263"/>
      <c r="K115" s="274"/>
    </row>
    <row r="116" spans="2:11" ht="15" customHeight="1">
      <c r="B116" s="286"/>
      <c r="C116" s="292"/>
      <c r="D116" s="292"/>
      <c r="E116" s="292"/>
      <c r="F116" s="292"/>
      <c r="G116" s="292"/>
      <c r="H116" s="292"/>
      <c r="I116" s="292"/>
      <c r="J116" s="292"/>
      <c r="K116" s="288"/>
    </row>
    <row r="117" spans="2:11" ht="18.75" customHeight="1">
      <c r="B117" s="293"/>
      <c r="C117" s="259"/>
      <c r="D117" s="259"/>
      <c r="E117" s="259"/>
      <c r="F117" s="294"/>
      <c r="G117" s="259"/>
      <c r="H117" s="259"/>
      <c r="I117" s="259"/>
      <c r="J117" s="259"/>
      <c r="K117" s="293"/>
    </row>
    <row r="118" spans="2:11" ht="18.75" customHeight="1">
      <c r="B118" s="269"/>
      <c r="C118" s="269"/>
      <c r="D118" s="269"/>
      <c r="E118" s="269"/>
      <c r="F118" s="269"/>
      <c r="G118" s="269"/>
      <c r="H118" s="269"/>
      <c r="I118" s="269"/>
      <c r="J118" s="269"/>
      <c r="K118" s="269"/>
    </row>
    <row r="119" spans="2:11" ht="7.5" customHeight="1">
      <c r="B119" s="295"/>
      <c r="C119" s="296"/>
      <c r="D119" s="296"/>
      <c r="E119" s="296"/>
      <c r="F119" s="296"/>
      <c r="G119" s="296"/>
      <c r="H119" s="296"/>
      <c r="I119" s="296"/>
      <c r="J119" s="296"/>
      <c r="K119" s="297"/>
    </row>
    <row r="120" spans="2:11" ht="45" customHeight="1">
      <c r="B120" s="298"/>
      <c r="C120" s="376" t="s">
        <v>1302</v>
      </c>
      <c r="D120" s="376"/>
      <c r="E120" s="376"/>
      <c r="F120" s="376"/>
      <c r="G120" s="376"/>
      <c r="H120" s="376"/>
      <c r="I120" s="376"/>
      <c r="J120" s="376"/>
      <c r="K120" s="299"/>
    </row>
    <row r="121" spans="2:11" ht="17.25" customHeight="1">
      <c r="B121" s="300"/>
      <c r="C121" s="275" t="s">
        <v>1249</v>
      </c>
      <c r="D121" s="275"/>
      <c r="E121" s="275"/>
      <c r="F121" s="275" t="s">
        <v>1250</v>
      </c>
      <c r="G121" s="276"/>
      <c r="H121" s="275" t="s">
        <v>110</v>
      </c>
      <c r="I121" s="275" t="s">
        <v>59</v>
      </c>
      <c r="J121" s="275" t="s">
        <v>1251</v>
      </c>
      <c r="K121" s="301"/>
    </row>
    <row r="122" spans="2:11" ht="17.25" customHeight="1">
      <c r="B122" s="300"/>
      <c r="C122" s="277" t="s">
        <v>1252</v>
      </c>
      <c r="D122" s="277"/>
      <c r="E122" s="277"/>
      <c r="F122" s="278" t="s">
        <v>1253</v>
      </c>
      <c r="G122" s="279"/>
      <c r="H122" s="277"/>
      <c r="I122" s="277"/>
      <c r="J122" s="277" t="s">
        <v>1254</v>
      </c>
      <c r="K122" s="301"/>
    </row>
    <row r="123" spans="2:11" ht="5.25" customHeight="1">
      <c r="B123" s="302"/>
      <c r="C123" s="280"/>
      <c r="D123" s="280"/>
      <c r="E123" s="280"/>
      <c r="F123" s="280"/>
      <c r="G123" s="263"/>
      <c r="H123" s="280"/>
      <c r="I123" s="280"/>
      <c r="J123" s="280"/>
      <c r="K123" s="303"/>
    </row>
    <row r="124" spans="2:11" ht="15" customHeight="1">
      <c r="B124" s="302"/>
      <c r="C124" s="263" t="s">
        <v>1258</v>
      </c>
      <c r="D124" s="280"/>
      <c r="E124" s="280"/>
      <c r="F124" s="282" t="s">
        <v>1255</v>
      </c>
      <c r="G124" s="263"/>
      <c r="H124" s="263" t="s">
        <v>1294</v>
      </c>
      <c r="I124" s="263" t="s">
        <v>1257</v>
      </c>
      <c r="J124" s="263">
        <v>120</v>
      </c>
      <c r="K124" s="304"/>
    </row>
    <row r="125" spans="2:11" ht="15" customHeight="1">
      <c r="B125" s="302"/>
      <c r="C125" s="263" t="s">
        <v>1303</v>
      </c>
      <c r="D125" s="263"/>
      <c r="E125" s="263"/>
      <c r="F125" s="282" t="s">
        <v>1255</v>
      </c>
      <c r="G125" s="263"/>
      <c r="H125" s="263" t="s">
        <v>1304</v>
      </c>
      <c r="I125" s="263" t="s">
        <v>1257</v>
      </c>
      <c r="J125" s="263" t="s">
        <v>1305</v>
      </c>
      <c r="K125" s="304"/>
    </row>
    <row r="126" spans="2:11" ht="15" customHeight="1">
      <c r="B126" s="302"/>
      <c r="C126" s="263" t="s">
        <v>1204</v>
      </c>
      <c r="D126" s="263"/>
      <c r="E126" s="263"/>
      <c r="F126" s="282" t="s">
        <v>1255</v>
      </c>
      <c r="G126" s="263"/>
      <c r="H126" s="263" t="s">
        <v>1306</v>
      </c>
      <c r="I126" s="263" t="s">
        <v>1257</v>
      </c>
      <c r="J126" s="263" t="s">
        <v>1305</v>
      </c>
      <c r="K126" s="304"/>
    </row>
    <row r="127" spans="2:11" ht="15" customHeight="1">
      <c r="B127" s="302"/>
      <c r="C127" s="263" t="s">
        <v>1266</v>
      </c>
      <c r="D127" s="263"/>
      <c r="E127" s="263"/>
      <c r="F127" s="282" t="s">
        <v>1261</v>
      </c>
      <c r="G127" s="263"/>
      <c r="H127" s="263" t="s">
        <v>1267</v>
      </c>
      <c r="I127" s="263" t="s">
        <v>1257</v>
      </c>
      <c r="J127" s="263">
        <v>15</v>
      </c>
      <c r="K127" s="304"/>
    </row>
    <row r="128" spans="2:11" ht="15" customHeight="1">
      <c r="B128" s="302"/>
      <c r="C128" s="284" t="s">
        <v>1268</v>
      </c>
      <c r="D128" s="284"/>
      <c r="E128" s="284"/>
      <c r="F128" s="285" t="s">
        <v>1261</v>
      </c>
      <c r="G128" s="284"/>
      <c r="H128" s="284" t="s">
        <v>1269</v>
      </c>
      <c r="I128" s="284" t="s">
        <v>1257</v>
      </c>
      <c r="J128" s="284">
        <v>15</v>
      </c>
      <c r="K128" s="304"/>
    </row>
    <row r="129" spans="2:11" ht="15" customHeight="1">
      <c r="B129" s="302"/>
      <c r="C129" s="284" t="s">
        <v>1270</v>
      </c>
      <c r="D129" s="284"/>
      <c r="E129" s="284"/>
      <c r="F129" s="285" t="s">
        <v>1261</v>
      </c>
      <c r="G129" s="284"/>
      <c r="H129" s="284" t="s">
        <v>1271</v>
      </c>
      <c r="I129" s="284" t="s">
        <v>1257</v>
      </c>
      <c r="J129" s="284">
        <v>20</v>
      </c>
      <c r="K129" s="304"/>
    </row>
    <row r="130" spans="2:11" ht="15" customHeight="1">
      <c r="B130" s="302"/>
      <c r="C130" s="284" t="s">
        <v>1272</v>
      </c>
      <c r="D130" s="284"/>
      <c r="E130" s="284"/>
      <c r="F130" s="285" t="s">
        <v>1261</v>
      </c>
      <c r="G130" s="284"/>
      <c r="H130" s="284" t="s">
        <v>1273</v>
      </c>
      <c r="I130" s="284" t="s">
        <v>1257</v>
      </c>
      <c r="J130" s="284">
        <v>20</v>
      </c>
      <c r="K130" s="304"/>
    </row>
    <row r="131" spans="2:11" ht="15" customHeight="1">
      <c r="B131" s="302"/>
      <c r="C131" s="263" t="s">
        <v>1260</v>
      </c>
      <c r="D131" s="263"/>
      <c r="E131" s="263"/>
      <c r="F131" s="282" t="s">
        <v>1261</v>
      </c>
      <c r="G131" s="263"/>
      <c r="H131" s="263" t="s">
        <v>1294</v>
      </c>
      <c r="I131" s="263" t="s">
        <v>1257</v>
      </c>
      <c r="J131" s="263">
        <v>50</v>
      </c>
      <c r="K131" s="304"/>
    </row>
    <row r="132" spans="2:11" ht="15" customHeight="1">
      <c r="B132" s="302"/>
      <c r="C132" s="263" t="s">
        <v>1274</v>
      </c>
      <c r="D132" s="263"/>
      <c r="E132" s="263"/>
      <c r="F132" s="282" t="s">
        <v>1261</v>
      </c>
      <c r="G132" s="263"/>
      <c r="H132" s="263" t="s">
        <v>1294</v>
      </c>
      <c r="I132" s="263" t="s">
        <v>1257</v>
      </c>
      <c r="J132" s="263">
        <v>50</v>
      </c>
      <c r="K132" s="304"/>
    </row>
    <row r="133" spans="2:11" ht="15" customHeight="1">
      <c r="B133" s="302"/>
      <c r="C133" s="263" t="s">
        <v>1280</v>
      </c>
      <c r="D133" s="263"/>
      <c r="E133" s="263"/>
      <c r="F133" s="282" t="s">
        <v>1261</v>
      </c>
      <c r="G133" s="263"/>
      <c r="H133" s="263" t="s">
        <v>1294</v>
      </c>
      <c r="I133" s="263" t="s">
        <v>1257</v>
      </c>
      <c r="J133" s="263">
        <v>50</v>
      </c>
      <c r="K133" s="304"/>
    </row>
    <row r="134" spans="2:11" ht="15" customHeight="1">
      <c r="B134" s="302"/>
      <c r="C134" s="263" t="s">
        <v>1282</v>
      </c>
      <c r="D134" s="263"/>
      <c r="E134" s="263"/>
      <c r="F134" s="282" t="s">
        <v>1261</v>
      </c>
      <c r="G134" s="263"/>
      <c r="H134" s="263" t="s">
        <v>1294</v>
      </c>
      <c r="I134" s="263" t="s">
        <v>1257</v>
      </c>
      <c r="J134" s="263">
        <v>50</v>
      </c>
      <c r="K134" s="304"/>
    </row>
    <row r="135" spans="2:11" ht="15" customHeight="1">
      <c r="B135" s="302"/>
      <c r="C135" s="263" t="s">
        <v>115</v>
      </c>
      <c r="D135" s="263"/>
      <c r="E135" s="263"/>
      <c r="F135" s="282" t="s">
        <v>1261</v>
      </c>
      <c r="G135" s="263"/>
      <c r="H135" s="263" t="s">
        <v>1307</v>
      </c>
      <c r="I135" s="263" t="s">
        <v>1257</v>
      </c>
      <c r="J135" s="263">
        <v>255</v>
      </c>
      <c r="K135" s="304"/>
    </row>
    <row r="136" spans="2:11" ht="15" customHeight="1">
      <c r="B136" s="302"/>
      <c r="C136" s="263" t="s">
        <v>1284</v>
      </c>
      <c r="D136" s="263"/>
      <c r="E136" s="263"/>
      <c r="F136" s="282" t="s">
        <v>1255</v>
      </c>
      <c r="G136" s="263"/>
      <c r="H136" s="263" t="s">
        <v>1308</v>
      </c>
      <c r="I136" s="263" t="s">
        <v>1286</v>
      </c>
      <c r="J136" s="263"/>
      <c r="K136" s="304"/>
    </row>
    <row r="137" spans="2:11" ht="15" customHeight="1">
      <c r="B137" s="302"/>
      <c r="C137" s="263" t="s">
        <v>1287</v>
      </c>
      <c r="D137" s="263"/>
      <c r="E137" s="263"/>
      <c r="F137" s="282" t="s">
        <v>1255</v>
      </c>
      <c r="G137" s="263"/>
      <c r="H137" s="263" t="s">
        <v>1309</v>
      </c>
      <c r="I137" s="263" t="s">
        <v>1289</v>
      </c>
      <c r="J137" s="263"/>
      <c r="K137" s="304"/>
    </row>
    <row r="138" spans="2:11" ht="15" customHeight="1">
      <c r="B138" s="302"/>
      <c r="C138" s="263" t="s">
        <v>1290</v>
      </c>
      <c r="D138" s="263"/>
      <c r="E138" s="263"/>
      <c r="F138" s="282" t="s">
        <v>1255</v>
      </c>
      <c r="G138" s="263"/>
      <c r="H138" s="263" t="s">
        <v>1290</v>
      </c>
      <c r="I138" s="263" t="s">
        <v>1289</v>
      </c>
      <c r="J138" s="263"/>
      <c r="K138" s="304"/>
    </row>
    <row r="139" spans="2:11" ht="15" customHeight="1">
      <c r="B139" s="302"/>
      <c r="C139" s="263" t="s">
        <v>40</v>
      </c>
      <c r="D139" s="263"/>
      <c r="E139" s="263"/>
      <c r="F139" s="282" t="s">
        <v>1255</v>
      </c>
      <c r="G139" s="263"/>
      <c r="H139" s="263" t="s">
        <v>1310</v>
      </c>
      <c r="I139" s="263" t="s">
        <v>1289</v>
      </c>
      <c r="J139" s="263"/>
      <c r="K139" s="304"/>
    </row>
    <row r="140" spans="2:11" ht="15" customHeight="1">
      <c r="B140" s="302"/>
      <c r="C140" s="263" t="s">
        <v>1311</v>
      </c>
      <c r="D140" s="263"/>
      <c r="E140" s="263"/>
      <c r="F140" s="282" t="s">
        <v>1255</v>
      </c>
      <c r="G140" s="263"/>
      <c r="H140" s="263" t="s">
        <v>1312</v>
      </c>
      <c r="I140" s="263" t="s">
        <v>1289</v>
      </c>
      <c r="J140" s="263"/>
      <c r="K140" s="304"/>
    </row>
    <row r="141" spans="2:11" ht="15" customHeight="1">
      <c r="B141" s="305"/>
      <c r="C141" s="306"/>
      <c r="D141" s="306"/>
      <c r="E141" s="306"/>
      <c r="F141" s="306"/>
      <c r="G141" s="306"/>
      <c r="H141" s="306"/>
      <c r="I141" s="306"/>
      <c r="J141" s="306"/>
      <c r="K141" s="307"/>
    </row>
    <row r="142" spans="2:11" ht="18.75" customHeight="1">
      <c r="B142" s="259"/>
      <c r="C142" s="259"/>
      <c r="D142" s="259"/>
      <c r="E142" s="259"/>
      <c r="F142" s="294"/>
      <c r="G142" s="259"/>
      <c r="H142" s="259"/>
      <c r="I142" s="259"/>
      <c r="J142" s="259"/>
      <c r="K142" s="259"/>
    </row>
    <row r="143" spans="2:11" ht="18.75" customHeight="1">
      <c r="B143" s="269"/>
      <c r="C143" s="269"/>
      <c r="D143" s="269"/>
      <c r="E143" s="269"/>
      <c r="F143" s="269"/>
      <c r="G143" s="269"/>
      <c r="H143" s="269"/>
      <c r="I143" s="269"/>
      <c r="J143" s="269"/>
      <c r="K143" s="269"/>
    </row>
    <row r="144" spans="2:11" ht="7.5" customHeight="1">
      <c r="B144" s="270"/>
      <c r="C144" s="271"/>
      <c r="D144" s="271"/>
      <c r="E144" s="271"/>
      <c r="F144" s="271"/>
      <c r="G144" s="271"/>
      <c r="H144" s="271"/>
      <c r="I144" s="271"/>
      <c r="J144" s="271"/>
      <c r="K144" s="272"/>
    </row>
    <row r="145" spans="2:11" ht="45" customHeight="1">
      <c r="B145" s="273"/>
      <c r="C145" s="377" t="s">
        <v>1313</v>
      </c>
      <c r="D145" s="377"/>
      <c r="E145" s="377"/>
      <c r="F145" s="377"/>
      <c r="G145" s="377"/>
      <c r="H145" s="377"/>
      <c r="I145" s="377"/>
      <c r="J145" s="377"/>
      <c r="K145" s="274"/>
    </row>
    <row r="146" spans="2:11" ht="17.25" customHeight="1">
      <c r="B146" s="273"/>
      <c r="C146" s="275" t="s">
        <v>1249</v>
      </c>
      <c r="D146" s="275"/>
      <c r="E146" s="275"/>
      <c r="F146" s="275" t="s">
        <v>1250</v>
      </c>
      <c r="G146" s="276"/>
      <c r="H146" s="275" t="s">
        <v>110</v>
      </c>
      <c r="I146" s="275" t="s">
        <v>59</v>
      </c>
      <c r="J146" s="275" t="s">
        <v>1251</v>
      </c>
      <c r="K146" s="274"/>
    </row>
    <row r="147" spans="2:11" ht="17.25" customHeight="1">
      <c r="B147" s="273"/>
      <c r="C147" s="277" t="s">
        <v>1252</v>
      </c>
      <c r="D147" s="277"/>
      <c r="E147" s="277"/>
      <c r="F147" s="278" t="s">
        <v>1253</v>
      </c>
      <c r="G147" s="279"/>
      <c r="H147" s="277"/>
      <c r="I147" s="277"/>
      <c r="J147" s="277" t="s">
        <v>1254</v>
      </c>
      <c r="K147" s="274"/>
    </row>
    <row r="148" spans="2:11" ht="5.25" customHeight="1">
      <c r="B148" s="283"/>
      <c r="C148" s="280"/>
      <c r="D148" s="280"/>
      <c r="E148" s="280"/>
      <c r="F148" s="280"/>
      <c r="G148" s="281"/>
      <c r="H148" s="280"/>
      <c r="I148" s="280"/>
      <c r="J148" s="280"/>
      <c r="K148" s="304"/>
    </row>
    <row r="149" spans="2:11" ht="15" customHeight="1">
      <c r="B149" s="283"/>
      <c r="C149" s="308" t="s">
        <v>1258</v>
      </c>
      <c r="D149" s="263"/>
      <c r="E149" s="263"/>
      <c r="F149" s="309" t="s">
        <v>1255</v>
      </c>
      <c r="G149" s="263"/>
      <c r="H149" s="308" t="s">
        <v>1294</v>
      </c>
      <c r="I149" s="308" t="s">
        <v>1257</v>
      </c>
      <c r="J149" s="308">
        <v>120</v>
      </c>
      <c r="K149" s="304"/>
    </row>
    <row r="150" spans="2:11" ht="15" customHeight="1">
      <c r="B150" s="283"/>
      <c r="C150" s="308" t="s">
        <v>1303</v>
      </c>
      <c r="D150" s="263"/>
      <c r="E150" s="263"/>
      <c r="F150" s="309" t="s">
        <v>1255</v>
      </c>
      <c r="G150" s="263"/>
      <c r="H150" s="308" t="s">
        <v>1314</v>
      </c>
      <c r="I150" s="308" t="s">
        <v>1257</v>
      </c>
      <c r="J150" s="308" t="s">
        <v>1305</v>
      </c>
      <c r="K150" s="304"/>
    </row>
    <row r="151" spans="2:11" ht="15" customHeight="1">
      <c r="B151" s="283"/>
      <c r="C151" s="308" t="s">
        <v>1204</v>
      </c>
      <c r="D151" s="263"/>
      <c r="E151" s="263"/>
      <c r="F151" s="309" t="s">
        <v>1255</v>
      </c>
      <c r="G151" s="263"/>
      <c r="H151" s="308" t="s">
        <v>1315</v>
      </c>
      <c r="I151" s="308" t="s">
        <v>1257</v>
      </c>
      <c r="J151" s="308" t="s">
        <v>1305</v>
      </c>
      <c r="K151" s="304"/>
    </row>
    <row r="152" spans="2:11" ht="15" customHeight="1">
      <c r="B152" s="283"/>
      <c r="C152" s="308" t="s">
        <v>1260</v>
      </c>
      <c r="D152" s="263"/>
      <c r="E152" s="263"/>
      <c r="F152" s="309" t="s">
        <v>1261</v>
      </c>
      <c r="G152" s="263"/>
      <c r="H152" s="308" t="s">
        <v>1294</v>
      </c>
      <c r="I152" s="308" t="s">
        <v>1257</v>
      </c>
      <c r="J152" s="308">
        <v>50</v>
      </c>
      <c r="K152" s="304"/>
    </row>
    <row r="153" spans="2:11" ht="15" customHeight="1">
      <c r="B153" s="283"/>
      <c r="C153" s="308" t="s">
        <v>1263</v>
      </c>
      <c r="D153" s="263"/>
      <c r="E153" s="263"/>
      <c r="F153" s="309" t="s">
        <v>1255</v>
      </c>
      <c r="G153" s="263"/>
      <c r="H153" s="308" t="s">
        <v>1294</v>
      </c>
      <c r="I153" s="308" t="s">
        <v>1265</v>
      </c>
      <c r="J153" s="308"/>
      <c r="K153" s="304"/>
    </row>
    <row r="154" spans="2:11" ht="15" customHeight="1">
      <c r="B154" s="283"/>
      <c r="C154" s="308" t="s">
        <v>1274</v>
      </c>
      <c r="D154" s="263"/>
      <c r="E154" s="263"/>
      <c r="F154" s="309" t="s">
        <v>1261</v>
      </c>
      <c r="G154" s="263"/>
      <c r="H154" s="308" t="s">
        <v>1294</v>
      </c>
      <c r="I154" s="308" t="s">
        <v>1257</v>
      </c>
      <c r="J154" s="308">
        <v>50</v>
      </c>
      <c r="K154" s="304"/>
    </row>
    <row r="155" spans="2:11" ht="15" customHeight="1">
      <c r="B155" s="283"/>
      <c r="C155" s="308" t="s">
        <v>1282</v>
      </c>
      <c r="D155" s="263"/>
      <c r="E155" s="263"/>
      <c r="F155" s="309" t="s">
        <v>1261</v>
      </c>
      <c r="G155" s="263"/>
      <c r="H155" s="308" t="s">
        <v>1294</v>
      </c>
      <c r="I155" s="308" t="s">
        <v>1257</v>
      </c>
      <c r="J155" s="308">
        <v>50</v>
      </c>
      <c r="K155" s="304"/>
    </row>
    <row r="156" spans="2:11" ht="15" customHeight="1">
      <c r="B156" s="283"/>
      <c r="C156" s="308" t="s">
        <v>1280</v>
      </c>
      <c r="D156" s="263"/>
      <c r="E156" s="263"/>
      <c r="F156" s="309" t="s">
        <v>1261</v>
      </c>
      <c r="G156" s="263"/>
      <c r="H156" s="308" t="s">
        <v>1294</v>
      </c>
      <c r="I156" s="308" t="s">
        <v>1257</v>
      </c>
      <c r="J156" s="308">
        <v>50</v>
      </c>
      <c r="K156" s="304"/>
    </row>
    <row r="157" spans="2:11" ht="15" customHeight="1">
      <c r="B157" s="283"/>
      <c r="C157" s="308" t="s">
        <v>97</v>
      </c>
      <c r="D157" s="263"/>
      <c r="E157" s="263"/>
      <c r="F157" s="309" t="s">
        <v>1255</v>
      </c>
      <c r="G157" s="263"/>
      <c r="H157" s="308" t="s">
        <v>1316</v>
      </c>
      <c r="I157" s="308" t="s">
        <v>1257</v>
      </c>
      <c r="J157" s="308" t="s">
        <v>1317</v>
      </c>
      <c r="K157" s="304"/>
    </row>
    <row r="158" spans="2:11" ht="15" customHeight="1">
      <c r="B158" s="283"/>
      <c r="C158" s="308" t="s">
        <v>1318</v>
      </c>
      <c r="D158" s="263"/>
      <c r="E158" s="263"/>
      <c r="F158" s="309" t="s">
        <v>1255</v>
      </c>
      <c r="G158" s="263"/>
      <c r="H158" s="308" t="s">
        <v>1319</v>
      </c>
      <c r="I158" s="308" t="s">
        <v>1289</v>
      </c>
      <c r="J158" s="308"/>
      <c r="K158" s="304"/>
    </row>
    <row r="159" spans="2:11" ht="15" customHeight="1">
      <c r="B159" s="310"/>
      <c r="C159" s="292"/>
      <c r="D159" s="292"/>
      <c r="E159" s="292"/>
      <c r="F159" s="292"/>
      <c r="G159" s="292"/>
      <c r="H159" s="292"/>
      <c r="I159" s="292"/>
      <c r="J159" s="292"/>
      <c r="K159" s="311"/>
    </row>
    <row r="160" spans="2:11" ht="18.75" customHeight="1">
      <c r="B160" s="259"/>
      <c r="C160" s="263"/>
      <c r="D160" s="263"/>
      <c r="E160" s="263"/>
      <c r="F160" s="282"/>
      <c r="G160" s="263"/>
      <c r="H160" s="263"/>
      <c r="I160" s="263"/>
      <c r="J160" s="263"/>
      <c r="K160" s="259"/>
    </row>
    <row r="161" spans="2:11" ht="18.75" customHeight="1">
      <c r="B161" s="269"/>
      <c r="C161" s="269"/>
      <c r="D161" s="269"/>
      <c r="E161" s="269"/>
      <c r="F161" s="269"/>
      <c r="G161" s="269"/>
      <c r="H161" s="269"/>
      <c r="I161" s="269"/>
      <c r="J161" s="269"/>
      <c r="K161" s="269"/>
    </row>
    <row r="162" spans="2:11" ht="7.5" customHeight="1">
      <c r="B162" s="251"/>
      <c r="C162" s="252"/>
      <c r="D162" s="252"/>
      <c r="E162" s="252"/>
      <c r="F162" s="252"/>
      <c r="G162" s="252"/>
      <c r="H162" s="252"/>
      <c r="I162" s="252"/>
      <c r="J162" s="252"/>
      <c r="K162" s="253"/>
    </row>
    <row r="163" spans="2:11" ht="45" customHeight="1">
      <c r="B163" s="254"/>
      <c r="C163" s="376" t="s">
        <v>1320</v>
      </c>
      <c r="D163" s="376"/>
      <c r="E163" s="376"/>
      <c r="F163" s="376"/>
      <c r="G163" s="376"/>
      <c r="H163" s="376"/>
      <c r="I163" s="376"/>
      <c r="J163" s="376"/>
      <c r="K163" s="255"/>
    </row>
    <row r="164" spans="2:11" ht="17.25" customHeight="1">
      <c r="B164" s="254"/>
      <c r="C164" s="275" t="s">
        <v>1249</v>
      </c>
      <c r="D164" s="275"/>
      <c r="E164" s="275"/>
      <c r="F164" s="275" t="s">
        <v>1250</v>
      </c>
      <c r="G164" s="312"/>
      <c r="H164" s="313" t="s">
        <v>110</v>
      </c>
      <c r="I164" s="313" t="s">
        <v>59</v>
      </c>
      <c r="J164" s="275" t="s">
        <v>1251</v>
      </c>
      <c r="K164" s="255"/>
    </row>
    <row r="165" spans="2:11" ht="17.25" customHeight="1">
      <c r="B165" s="256"/>
      <c r="C165" s="277" t="s">
        <v>1252</v>
      </c>
      <c r="D165" s="277"/>
      <c r="E165" s="277"/>
      <c r="F165" s="278" t="s">
        <v>1253</v>
      </c>
      <c r="G165" s="314"/>
      <c r="H165" s="315"/>
      <c r="I165" s="315"/>
      <c r="J165" s="277" t="s">
        <v>1254</v>
      </c>
      <c r="K165" s="257"/>
    </row>
    <row r="166" spans="2:11" ht="5.25" customHeight="1">
      <c r="B166" s="283"/>
      <c r="C166" s="280"/>
      <c r="D166" s="280"/>
      <c r="E166" s="280"/>
      <c r="F166" s="280"/>
      <c r="G166" s="281"/>
      <c r="H166" s="280"/>
      <c r="I166" s="280"/>
      <c r="J166" s="280"/>
      <c r="K166" s="304"/>
    </row>
    <row r="167" spans="2:11" ht="15" customHeight="1">
      <c r="B167" s="283"/>
      <c r="C167" s="263" t="s">
        <v>1258</v>
      </c>
      <c r="D167" s="263"/>
      <c r="E167" s="263"/>
      <c r="F167" s="282" t="s">
        <v>1255</v>
      </c>
      <c r="G167" s="263"/>
      <c r="H167" s="263" t="s">
        <v>1294</v>
      </c>
      <c r="I167" s="263" t="s">
        <v>1257</v>
      </c>
      <c r="J167" s="263">
        <v>120</v>
      </c>
      <c r="K167" s="304"/>
    </row>
    <row r="168" spans="2:11" ht="15" customHeight="1">
      <c r="B168" s="283"/>
      <c r="C168" s="263" t="s">
        <v>1303</v>
      </c>
      <c r="D168" s="263"/>
      <c r="E168" s="263"/>
      <c r="F168" s="282" t="s">
        <v>1255</v>
      </c>
      <c r="G168" s="263"/>
      <c r="H168" s="263" t="s">
        <v>1304</v>
      </c>
      <c r="I168" s="263" t="s">
        <v>1257</v>
      </c>
      <c r="J168" s="263" t="s">
        <v>1305</v>
      </c>
      <c r="K168" s="304"/>
    </row>
    <row r="169" spans="2:11" ht="15" customHeight="1">
      <c r="B169" s="283"/>
      <c r="C169" s="263" t="s">
        <v>1204</v>
      </c>
      <c r="D169" s="263"/>
      <c r="E169" s="263"/>
      <c r="F169" s="282" t="s">
        <v>1255</v>
      </c>
      <c r="G169" s="263"/>
      <c r="H169" s="263" t="s">
        <v>1321</v>
      </c>
      <c r="I169" s="263" t="s">
        <v>1257</v>
      </c>
      <c r="J169" s="263" t="s">
        <v>1305</v>
      </c>
      <c r="K169" s="304"/>
    </row>
    <row r="170" spans="2:11" ht="15" customHeight="1">
      <c r="B170" s="283"/>
      <c r="C170" s="263" t="s">
        <v>1260</v>
      </c>
      <c r="D170" s="263"/>
      <c r="E170" s="263"/>
      <c r="F170" s="282" t="s">
        <v>1261</v>
      </c>
      <c r="G170" s="263"/>
      <c r="H170" s="263" t="s">
        <v>1321</v>
      </c>
      <c r="I170" s="263" t="s">
        <v>1257</v>
      </c>
      <c r="J170" s="263">
        <v>50</v>
      </c>
      <c r="K170" s="304"/>
    </row>
    <row r="171" spans="2:11" ht="15" customHeight="1">
      <c r="B171" s="283"/>
      <c r="C171" s="263" t="s">
        <v>1263</v>
      </c>
      <c r="D171" s="263"/>
      <c r="E171" s="263"/>
      <c r="F171" s="282" t="s">
        <v>1255</v>
      </c>
      <c r="G171" s="263"/>
      <c r="H171" s="263" t="s">
        <v>1321</v>
      </c>
      <c r="I171" s="263" t="s">
        <v>1265</v>
      </c>
      <c r="J171" s="263"/>
      <c r="K171" s="304"/>
    </row>
    <row r="172" spans="2:11" ht="15" customHeight="1">
      <c r="B172" s="283"/>
      <c r="C172" s="263" t="s">
        <v>1274</v>
      </c>
      <c r="D172" s="263"/>
      <c r="E172" s="263"/>
      <c r="F172" s="282" t="s">
        <v>1261</v>
      </c>
      <c r="G172" s="263"/>
      <c r="H172" s="263" t="s">
        <v>1321</v>
      </c>
      <c r="I172" s="263" t="s">
        <v>1257</v>
      </c>
      <c r="J172" s="263">
        <v>50</v>
      </c>
      <c r="K172" s="304"/>
    </row>
    <row r="173" spans="2:11" ht="15" customHeight="1">
      <c r="B173" s="283"/>
      <c r="C173" s="263" t="s">
        <v>1282</v>
      </c>
      <c r="D173" s="263"/>
      <c r="E173" s="263"/>
      <c r="F173" s="282" t="s">
        <v>1261</v>
      </c>
      <c r="G173" s="263"/>
      <c r="H173" s="263" t="s">
        <v>1321</v>
      </c>
      <c r="I173" s="263" t="s">
        <v>1257</v>
      </c>
      <c r="J173" s="263">
        <v>50</v>
      </c>
      <c r="K173" s="304"/>
    </row>
    <row r="174" spans="2:11" ht="15" customHeight="1">
      <c r="B174" s="283"/>
      <c r="C174" s="263" t="s">
        <v>1280</v>
      </c>
      <c r="D174" s="263"/>
      <c r="E174" s="263"/>
      <c r="F174" s="282" t="s">
        <v>1261</v>
      </c>
      <c r="G174" s="263"/>
      <c r="H174" s="263" t="s">
        <v>1321</v>
      </c>
      <c r="I174" s="263" t="s">
        <v>1257</v>
      </c>
      <c r="J174" s="263">
        <v>50</v>
      </c>
      <c r="K174" s="304"/>
    </row>
    <row r="175" spans="2:11" ht="15" customHeight="1">
      <c r="B175" s="283"/>
      <c r="C175" s="263" t="s">
        <v>109</v>
      </c>
      <c r="D175" s="263"/>
      <c r="E175" s="263"/>
      <c r="F175" s="282" t="s">
        <v>1255</v>
      </c>
      <c r="G175" s="263"/>
      <c r="H175" s="263" t="s">
        <v>1322</v>
      </c>
      <c r="I175" s="263" t="s">
        <v>1323</v>
      </c>
      <c r="J175" s="263"/>
      <c r="K175" s="304"/>
    </row>
    <row r="176" spans="2:11" ht="15" customHeight="1">
      <c r="B176" s="283"/>
      <c r="C176" s="263" t="s">
        <v>59</v>
      </c>
      <c r="D176" s="263"/>
      <c r="E176" s="263"/>
      <c r="F176" s="282" t="s">
        <v>1255</v>
      </c>
      <c r="G176" s="263"/>
      <c r="H176" s="263" t="s">
        <v>1324</v>
      </c>
      <c r="I176" s="263" t="s">
        <v>1325</v>
      </c>
      <c r="J176" s="263">
        <v>1</v>
      </c>
      <c r="K176" s="304"/>
    </row>
    <row r="177" spans="2:11" ht="15" customHeight="1">
      <c r="B177" s="283"/>
      <c r="C177" s="263" t="s">
        <v>55</v>
      </c>
      <c r="D177" s="263"/>
      <c r="E177" s="263"/>
      <c r="F177" s="282" t="s">
        <v>1255</v>
      </c>
      <c r="G177" s="263"/>
      <c r="H177" s="263" t="s">
        <v>1326</v>
      </c>
      <c r="I177" s="263" t="s">
        <v>1257</v>
      </c>
      <c r="J177" s="263">
        <v>20</v>
      </c>
      <c r="K177" s="304"/>
    </row>
    <row r="178" spans="2:11" ht="15" customHeight="1">
      <c r="B178" s="283"/>
      <c r="C178" s="263" t="s">
        <v>110</v>
      </c>
      <c r="D178" s="263"/>
      <c r="E178" s="263"/>
      <c r="F178" s="282" t="s">
        <v>1255</v>
      </c>
      <c r="G178" s="263"/>
      <c r="H178" s="263" t="s">
        <v>1327</v>
      </c>
      <c r="I178" s="263" t="s">
        <v>1257</v>
      </c>
      <c r="J178" s="263">
        <v>255</v>
      </c>
      <c r="K178" s="304"/>
    </row>
    <row r="179" spans="2:11" ht="15" customHeight="1">
      <c r="B179" s="283"/>
      <c r="C179" s="263" t="s">
        <v>111</v>
      </c>
      <c r="D179" s="263"/>
      <c r="E179" s="263"/>
      <c r="F179" s="282" t="s">
        <v>1255</v>
      </c>
      <c r="G179" s="263"/>
      <c r="H179" s="263" t="s">
        <v>1220</v>
      </c>
      <c r="I179" s="263" t="s">
        <v>1257</v>
      </c>
      <c r="J179" s="263">
        <v>10</v>
      </c>
      <c r="K179" s="304"/>
    </row>
    <row r="180" spans="2:11" ht="15" customHeight="1">
      <c r="B180" s="283"/>
      <c r="C180" s="263" t="s">
        <v>112</v>
      </c>
      <c r="D180" s="263"/>
      <c r="E180" s="263"/>
      <c r="F180" s="282" t="s">
        <v>1255</v>
      </c>
      <c r="G180" s="263"/>
      <c r="H180" s="263" t="s">
        <v>1328</v>
      </c>
      <c r="I180" s="263" t="s">
        <v>1289</v>
      </c>
      <c r="J180" s="263"/>
      <c r="K180" s="304"/>
    </row>
    <row r="181" spans="2:11" ht="15" customHeight="1">
      <c r="B181" s="283"/>
      <c r="C181" s="263" t="s">
        <v>1329</v>
      </c>
      <c r="D181" s="263"/>
      <c r="E181" s="263"/>
      <c r="F181" s="282" t="s">
        <v>1255</v>
      </c>
      <c r="G181" s="263"/>
      <c r="H181" s="263" t="s">
        <v>1330</v>
      </c>
      <c r="I181" s="263" t="s">
        <v>1289</v>
      </c>
      <c r="J181" s="263"/>
      <c r="K181" s="304"/>
    </row>
    <row r="182" spans="2:11" ht="15" customHeight="1">
      <c r="B182" s="283"/>
      <c r="C182" s="263" t="s">
        <v>1318</v>
      </c>
      <c r="D182" s="263"/>
      <c r="E182" s="263"/>
      <c r="F182" s="282" t="s">
        <v>1255</v>
      </c>
      <c r="G182" s="263"/>
      <c r="H182" s="263" t="s">
        <v>1331</v>
      </c>
      <c r="I182" s="263" t="s">
        <v>1289</v>
      </c>
      <c r="J182" s="263"/>
      <c r="K182" s="304"/>
    </row>
    <row r="183" spans="2:11" ht="15" customHeight="1">
      <c r="B183" s="283"/>
      <c r="C183" s="263" t="s">
        <v>114</v>
      </c>
      <c r="D183" s="263"/>
      <c r="E183" s="263"/>
      <c r="F183" s="282" t="s">
        <v>1261</v>
      </c>
      <c r="G183" s="263"/>
      <c r="H183" s="263" t="s">
        <v>1332</v>
      </c>
      <c r="I183" s="263" t="s">
        <v>1257</v>
      </c>
      <c r="J183" s="263">
        <v>50</v>
      </c>
      <c r="K183" s="304"/>
    </row>
    <row r="184" spans="2:11" ht="15" customHeight="1">
      <c r="B184" s="283"/>
      <c r="C184" s="263" t="s">
        <v>1333</v>
      </c>
      <c r="D184" s="263"/>
      <c r="E184" s="263"/>
      <c r="F184" s="282" t="s">
        <v>1261</v>
      </c>
      <c r="G184" s="263"/>
      <c r="H184" s="263" t="s">
        <v>1334</v>
      </c>
      <c r="I184" s="263" t="s">
        <v>1335</v>
      </c>
      <c r="J184" s="263"/>
      <c r="K184" s="304"/>
    </row>
    <row r="185" spans="2:11" ht="15" customHeight="1">
      <c r="B185" s="283"/>
      <c r="C185" s="263" t="s">
        <v>1336</v>
      </c>
      <c r="D185" s="263"/>
      <c r="E185" s="263"/>
      <c r="F185" s="282" t="s">
        <v>1261</v>
      </c>
      <c r="G185" s="263"/>
      <c r="H185" s="263" t="s">
        <v>1337</v>
      </c>
      <c r="I185" s="263" t="s">
        <v>1335</v>
      </c>
      <c r="J185" s="263"/>
      <c r="K185" s="304"/>
    </row>
    <row r="186" spans="2:11" ht="15" customHeight="1">
      <c r="B186" s="283"/>
      <c r="C186" s="263" t="s">
        <v>1338</v>
      </c>
      <c r="D186" s="263"/>
      <c r="E186" s="263"/>
      <c r="F186" s="282" t="s">
        <v>1261</v>
      </c>
      <c r="G186" s="263"/>
      <c r="H186" s="263" t="s">
        <v>1339</v>
      </c>
      <c r="I186" s="263" t="s">
        <v>1335</v>
      </c>
      <c r="J186" s="263"/>
      <c r="K186" s="304"/>
    </row>
    <row r="187" spans="2:11" ht="15" customHeight="1">
      <c r="B187" s="283"/>
      <c r="C187" s="316" t="s">
        <v>1340</v>
      </c>
      <c r="D187" s="263"/>
      <c r="E187" s="263"/>
      <c r="F187" s="282" t="s">
        <v>1261</v>
      </c>
      <c r="G187" s="263"/>
      <c r="H187" s="263" t="s">
        <v>1341</v>
      </c>
      <c r="I187" s="263" t="s">
        <v>1342</v>
      </c>
      <c r="J187" s="317" t="s">
        <v>1343</v>
      </c>
      <c r="K187" s="304"/>
    </row>
    <row r="188" spans="2:11" ht="15" customHeight="1">
      <c r="B188" s="283"/>
      <c r="C188" s="268" t="s">
        <v>44</v>
      </c>
      <c r="D188" s="263"/>
      <c r="E188" s="263"/>
      <c r="F188" s="282" t="s">
        <v>1255</v>
      </c>
      <c r="G188" s="263"/>
      <c r="H188" s="259" t="s">
        <v>1344</v>
      </c>
      <c r="I188" s="263" t="s">
        <v>1345</v>
      </c>
      <c r="J188" s="263"/>
      <c r="K188" s="304"/>
    </row>
    <row r="189" spans="2:11" ht="15" customHeight="1">
      <c r="B189" s="283"/>
      <c r="C189" s="268" t="s">
        <v>1346</v>
      </c>
      <c r="D189" s="263"/>
      <c r="E189" s="263"/>
      <c r="F189" s="282" t="s">
        <v>1255</v>
      </c>
      <c r="G189" s="263"/>
      <c r="H189" s="263" t="s">
        <v>1347</v>
      </c>
      <c r="I189" s="263" t="s">
        <v>1289</v>
      </c>
      <c r="J189" s="263"/>
      <c r="K189" s="304"/>
    </row>
    <row r="190" spans="2:11" ht="15" customHeight="1">
      <c r="B190" s="283"/>
      <c r="C190" s="268" t="s">
        <v>1348</v>
      </c>
      <c r="D190" s="263"/>
      <c r="E190" s="263"/>
      <c r="F190" s="282" t="s">
        <v>1255</v>
      </c>
      <c r="G190" s="263"/>
      <c r="H190" s="263" t="s">
        <v>1349</v>
      </c>
      <c r="I190" s="263" t="s">
        <v>1289</v>
      </c>
      <c r="J190" s="263"/>
      <c r="K190" s="304"/>
    </row>
    <row r="191" spans="2:11" ht="15" customHeight="1">
      <c r="B191" s="283"/>
      <c r="C191" s="268" t="s">
        <v>1350</v>
      </c>
      <c r="D191" s="263"/>
      <c r="E191" s="263"/>
      <c r="F191" s="282" t="s">
        <v>1261</v>
      </c>
      <c r="G191" s="263"/>
      <c r="H191" s="263" t="s">
        <v>1351</v>
      </c>
      <c r="I191" s="263" t="s">
        <v>1289</v>
      </c>
      <c r="J191" s="263"/>
      <c r="K191" s="304"/>
    </row>
    <row r="192" spans="2:11" ht="15" customHeight="1">
      <c r="B192" s="310"/>
      <c r="C192" s="318"/>
      <c r="D192" s="292"/>
      <c r="E192" s="292"/>
      <c r="F192" s="292"/>
      <c r="G192" s="292"/>
      <c r="H192" s="292"/>
      <c r="I192" s="292"/>
      <c r="J192" s="292"/>
      <c r="K192" s="311"/>
    </row>
    <row r="193" spans="2:11" ht="18.75" customHeight="1">
      <c r="B193" s="259"/>
      <c r="C193" s="263"/>
      <c r="D193" s="263"/>
      <c r="E193" s="263"/>
      <c r="F193" s="282"/>
      <c r="G193" s="263"/>
      <c r="H193" s="263"/>
      <c r="I193" s="263"/>
      <c r="J193" s="263"/>
      <c r="K193" s="259"/>
    </row>
    <row r="194" spans="2:11" ht="18.75" customHeight="1">
      <c r="B194" s="259"/>
      <c r="C194" s="263"/>
      <c r="D194" s="263"/>
      <c r="E194" s="263"/>
      <c r="F194" s="282"/>
      <c r="G194" s="263"/>
      <c r="H194" s="263"/>
      <c r="I194" s="263"/>
      <c r="J194" s="263"/>
      <c r="K194" s="259"/>
    </row>
    <row r="195" spans="2:11" ht="18.75" customHeight="1">
      <c r="B195" s="269"/>
      <c r="C195" s="269"/>
      <c r="D195" s="269"/>
      <c r="E195" s="269"/>
      <c r="F195" s="269"/>
      <c r="G195" s="269"/>
      <c r="H195" s="269"/>
      <c r="I195" s="269"/>
      <c r="J195" s="269"/>
      <c r="K195" s="269"/>
    </row>
    <row r="196" spans="2:11">
      <c r="B196" s="251"/>
      <c r="C196" s="252"/>
      <c r="D196" s="252"/>
      <c r="E196" s="252"/>
      <c r="F196" s="252"/>
      <c r="G196" s="252"/>
      <c r="H196" s="252"/>
      <c r="I196" s="252"/>
      <c r="J196" s="252"/>
      <c r="K196" s="253"/>
    </row>
    <row r="197" spans="2:11" ht="21">
      <c r="B197" s="254"/>
      <c r="C197" s="376" t="s">
        <v>1352</v>
      </c>
      <c r="D197" s="376"/>
      <c r="E197" s="376"/>
      <c r="F197" s="376"/>
      <c r="G197" s="376"/>
      <c r="H197" s="376"/>
      <c r="I197" s="376"/>
      <c r="J197" s="376"/>
      <c r="K197" s="255"/>
    </row>
    <row r="198" spans="2:11" ht="25.5" customHeight="1">
      <c r="B198" s="254"/>
      <c r="C198" s="319" t="s">
        <v>1353</v>
      </c>
      <c r="D198" s="319"/>
      <c r="E198" s="319"/>
      <c r="F198" s="319" t="s">
        <v>1354</v>
      </c>
      <c r="G198" s="320"/>
      <c r="H198" s="375" t="s">
        <v>1355</v>
      </c>
      <c r="I198" s="375"/>
      <c r="J198" s="375"/>
      <c r="K198" s="255"/>
    </row>
    <row r="199" spans="2:11" ht="5.25" customHeight="1">
      <c r="B199" s="283"/>
      <c r="C199" s="280"/>
      <c r="D199" s="280"/>
      <c r="E199" s="280"/>
      <c r="F199" s="280"/>
      <c r="G199" s="263"/>
      <c r="H199" s="280"/>
      <c r="I199" s="280"/>
      <c r="J199" s="280"/>
      <c r="K199" s="304"/>
    </row>
    <row r="200" spans="2:11" ht="15" customHeight="1">
      <c r="B200" s="283"/>
      <c r="C200" s="263" t="s">
        <v>1345</v>
      </c>
      <c r="D200" s="263"/>
      <c r="E200" s="263"/>
      <c r="F200" s="282" t="s">
        <v>45</v>
      </c>
      <c r="G200" s="263"/>
      <c r="H200" s="373" t="s">
        <v>1356</v>
      </c>
      <c r="I200" s="373"/>
      <c r="J200" s="373"/>
      <c r="K200" s="304"/>
    </row>
    <row r="201" spans="2:11" ht="15" customHeight="1">
      <c r="B201" s="283"/>
      <c r="C201" s="289"/>
      <c r="D201" s="263"/>
      <c r="E201" s="263"/>
      <c r="F201" s="282" t="s">
        <v>46</v>
      </c>
      <c r="G201" s="263"/>
      <c r="H201" s="373" t="s">
        <v>1357</v>
      </c>
      <c r="I201" s="373"/>
      <c r="J201" s="373"/>
      <c r="K201" s="304"/>
    </row>
    <row r="202" spans="2:11" ht="15" customHeight="1">
      <c r="B202" s="283"/>
      <c r="C202" s="289"/>
      <c r="D202" s="263"/>
      <c r="E202" s="263"/>
      <c r="F202" s="282" t="s">
        <v>49</v>
      </c>
      <c r="G202" s="263"/>
      <c r="H202" s="373" t="s">
        <v>1358</v>
      </c>
      <c r="I202" s="373"/>
      <c r="J202" s="373"/>
      <c r="K202" s="304"/>
    </row>
    <row r="203" spans="2:11" ht="15" customHeight="1">
      <c r="B203" s="283"/>
      <c r="C203" s="263"/>
      <c r="D203" s="263"/>
      <c r="E203" s="263"/>
      <c r="F203" s="282" t="s">
        <v>47</v>
      </c>
      <c r="G203" s="263"/>
      <c r="H203" s="373" t="s">
        <v>1359</v>
      </c>
      <c r="I203" s="373"/>
      <c r="J203" s="373"/>
      <c r="K203" s="304"/>
    </row>
    <row r="204" spans="2:11" ht="15" customHeight="1">
      <c r="B204" s="283"/>
      <c r="C204" s="263"/>
      <c r="D204" s="263"/>
      <c r="E204" s="263"/>
      <c r="F204" s="282" t="s">
        <v>48</v>
      </c>
      <c r="G204" s="263"/>
      <c r="H204" s="373" t="s">
        <v>1360</v>
      </c>
      <c r="I204" s="373"/>
      <c r="J204" s="373"/>
      <c r="K204" s="304"/>
    </row>
    <row r="205" spans="2:11" ht="15" customHeight="1">
      <c r="B205" s="283"/>
      <c r="C205" s="263"/>
      <c r="D205" s="263"/>
      <c r="E205" s="263"/>
      <c r="F205" s="282"/>
      <c r="G205" s="263"/>
      <c r="H205" s="263"/>
      <c r="I205" s="263"/>
      <c r="J205" s="263"/>
      <c r="K205" s="304"/>
    </row>
    <row r="206" spans="2:11" ht="15" customHeight="1">
      <c r="B206" s="283"/>
      <c r="C206" s="263" t="s">
        <v>1301</v>
      </c>
      <c r="D206" s="263"/>
      <c r="E206" s="263"/>
      <c r="F206" s="282" t="s">
        <v>85</v>
      </c>
      <c r="G206" s="263"/>
      <c r="H206" s="373" t="s">
        <v>1361</v>
      </c>
      <c r="I206" s="373"/>
      <c r="J206" s="373"/>
      <c r="K206" s="304"/>
    </row>
    <row r="207" spans="2:11" ht="15" customHeight="1">
      <c r="B207" s="283"/>
      <c r="C207" s="289"/>
      <c r="D207" s="263"/>
      <c r="E207" s="263"/>
      <c r="F207" s="282" t="s">
        <v>1198</v>
      </c>
      <c r="G207" s="263"/>
      <c r="H207" s="373" t="s">
        <v>1199</v>
      </c>
      <c r="I207" s="373"/>
      <c r="J207" s="373"/>
      <c r="K207" s="304"/>
    </row>
    <row r="208" spans="2:11" ht="15" customHeight="1">
      <c r="B208" s="283"/>
      <c r="C208" s="263"/>
      <c r="D208" s="263"/>
      <c r="E208" s="263"/>
      <c r="F208" s="282" t="s">
        <v>80</v>
      </c>
      <c r="G208" s="263"/>
      <c r="H208" s="373" t="s">
        <v>1362</v>
      </c>
      <c r="I208" s="373"/>
      <c r="J208" s="373"/>
      <c r="K208" s="304"/>
    </row>
    <row r="209" spans="2:11" ht="15" customHeight="1">
      <c r="B209" s="321"/>
      <c r="C209" s="289"/>
      <c r="D209" s="289"/>
      <c r="E209" s="289"/>
      <c r="F209" s="282" t="s">
        <v>1200</v>
      </c>
      <c r="G209" s="268"/>
      <c r="H209" s="374" t="s">
        <v>1201</v>
      </c>
      <c r="I209" s="374"/>
      <c r="J209" s="374"/>
      <c r="K209" s="322"/>
    </row>
    <row r="210" spans="2:11" ht="15" customHeight="1">
      <c r="B210" s="321"/>
      <c r="C210" s="289"/>
      <c r="D210" s="289"/>
      <c r="E210" s="289"/>
      <c r="F210" s="282" t="s">
        <v>1202</v>
      </c>
      <c r="G210" s="268"/>
      <c r="H210" s="374" t="s">
        <v>1363</v>
      </c>
      <c r="I210" s="374"/>
      <c r="J210" s="374"/>
      <c r="K210" s="322"/>
    </row>
    <row r="211" spans="2:11" ht="15" customHeight="1">
      <c r="B211" s="321"/>
      <c r="C211" s="289"/>
      <c r="D211" s="289"/>
      <c r="E211" s="289"/>
      <c r="F211" s="323"/>
      <c r="G211" s="268"/>
      <c r="H211" s="324"/>
      <c r="I211" s="324"/>
      <c r="J211" s="324"/>
      <c r="K211" s="322"/>
    </row>
    <row r="212" spans="2:11" ht="15" customHeight="1">
      <c r="B212" s="321"/>
      <c r="C212" s="263" t="s">
        <v>1325</v>
      </c>
      <c r="D212" s="289"/>
      <c r="E212" s="289"/>
      <c r="F212" s="282">
        <v>1</v>
      </c>
      <c r="G212" s="268"/>
      <c r="H212" s="374" t="s">
        <v>1364</v>
      </c>
      <c r="I212" s="374"/>
      <c r="J212" s="374"/>
      <c r="K212" s="322"/>
    </row>
    <row r="213" spans="2:11" ht="15" customHeight="1">
      <c r="B213" s="321"/>
      <c r="C213" s="289"/>
      <c r="D213" s="289"/>
      <c r="E213" s="289"/>
      <c r="F213" s="282">
        <v>2</v>
      </c>
      <c r="G213" s="268"/>
      <c r="H213" s="374" t="s">
        <v>1365</v>
      </c>
      <c r="I213" s="374"/>
      <c r="J213" s="374"/>
      <c r="K213" s="322"/>
    </row>
    <row r="214" spans="2:11" ht="15" customHeight="1">
      <c r="B214" s="321"/>
      <c r="C214" s="289"/>
      <c r="D214" s="289"/>
      <c r="E214" s="289"/>
      <c r="F214" s="282">
        <v>3</v>
      </c>
      <c r="G214" s="268"/>
      <c r="H214" s="374" t="s">
        <v>1366</v>
      </c>
      <c r="I214" s="374"/>
      <c r="J214" s="374"/>
      <c r="K214" s="322"/>
    </row>
    <row r="215" spans="2:11" ht="15" customHeight="1">
      <c r="B215" s="321"/>
      <c r="C215" s="289"/>
      <c r="D215" s="289"/>
      <c r="E215" s="289"/>
      <c r="F215" s="282">
        <v>4</v>
      </c>
      <c r="G215" s="268"/>
      <c r="H215" s="374" t="s">
        <v>1367</v>
      </c>
      <c r="I215" s="374"/>
      <c r="J215" s="374"/>
      <c r="K215" s="322"/>
    </row>
    <row r="216" spans="2:11" ht="12.75" customHeight="1">
      <c r="B216" s="325"/>
      <c r="C216" s="326"/>
      <c r="D216" s="326"/>
      <c r="E216" s="326"/>
      <c r="F216" s="326"/>
      <c r="G216" s="326"/>
      <c r="H216" s="326"/>
      <c r="I216" s="326"/>
      <c r="J216" s="326"/>
      <c r="K216" s="327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Venkovní kanalizace</vt:lpstr>
      <vt:lpstr>2 - Vnitřní kanalizace</vt:lpstr>
      <vt:lpstr>Pokyny pro vyplnění</vt:lpstr>
      <vt:lpstr>'1 - Venkovní kanalizace'!Názvy_tisku</vt:lpstr>
      <vt:lpstr>'2 - Vnitřní kanalizace'!Názvy_tisku</vt:lpstr>
      <vt:lpstr>'Rekapitulace stavby'!Názvy_tisku</vt:lpstr>
      <vt:lpstr>'1 - Venkovní kanalizace'!Oblast_tisku</vt:lpstr>
      <vt:lpstr>'2 - Vnitřní kanalizace'!Oblast_tisku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Martin-PC\Martin</dc:creator>
  <cp:lastModifiedBy>Martin</cp:lastModifiedBy>
  <dcterms:created xsi:type="dcterms:W3CDTF">2017-03-01T06:48:59Z</dcterms:created>
  <dcterms:modified xsi:type="dcterms:W3CDTF">2017-03-01T06:49:06Z</dcterms:modified>
</cp:coreProperties>
</file>